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2765" windowHeight="10200" activeTab="0"/>
  </bookViews>
  <sheets>
    <sheet name="Feuil1" sheetId="1" r:id="rId1"/>
    <sheet name="Feuil2" sheetId="2" r:id="rId2"/>
    <sheet name="Feuil3" sheetId="3" r:id="rId3"/>
  </sheets>
  <definedNames>
    <definedName name="B">'Feuil1'!$B$6</definedName>
    <definedName name="eca">'Feuil1'!$I$8</definedName>
    <definedName name="ecb">'Feuil1'!$I$9</definedName>
    <definedName name="enr">'Feuil1'!$I$13</definedName>
    <definedName name="euk">'Feuil1'!$I$11</definedName>
    <definedName name="fcd">'Feuil1'!$I$10</definedName>
    <definedName name="fyk">'Feuil1'!$B$12</definedName>
    <definedName name="gc">'Feuil1'!#REF!</definedName>
    <definedName name="gS">'Feuil1'!$B$13</definedName>
    <definedName name="ks">'Feuil1'!$I$12</definedName>
    <definedName name="nac">'Feuil1'!$B$10</definedName>
    <definedName name="nx">'Feuil1'!$I$6</definedName>
    <definedName name="phi">'Feuil1'!$B$11</definedName>
    <definedName name="tabfck">'Feuil1'!$Y$4:$AF$17</definedName>
    <definedName name="_xlnm.Print_Area" localSheetId="0">'Feuil1'!$A$1:$N$62</definedName>
  </definedNames>
  <calcPr calcMode="manual" fullCalcOnLoad="1"/>
</workbook>
</file>

<file path=xl/comments1.xml><?xml version="1.0" encoding="utf-8"?>
<comments xmlns="http://schemas.openxmlformats.org/spreadsheetml/2006/main">
  <authors>
    <author>mactho1</author>
    <author>Henry</author>
  </authors>
  <commentList>
    <comment ref="B14" authorId="0">
      <text>
        <r>
          <rPr>
            <b/>
            <sz val="9"/>
            <rFont val="Tahoma"/>
            <family val="0"/>
          </rPr>
          <t>Classe A, B ou C avec droite inclinée
ou bien D = avec palier</t>
        </r>
      </text>
    </comment>
    <comment ref="B11" authorId="0">
      <text>
        <r>
          <rPr>
            <b/>
            <sz val="9"/>
            <rFont val="Tahoma"/>
            <family val="0"/>
          </rPr>
          <t>Diamètre minimal : 12 mm (NF EN 1536, § 7.5)</t>
        </r>
      </text>
    </comment>
    <comment ref="B15" authorId="0">
      <text>
        <r>
          <rPr>
            <b/>
            <sz val="9"/>
            <rFont val="Tahoma"/>
            <family val="0"/>
          </rPr>
          <t xml:space="preserve">Voir les normes de pieux + </t>
        </r>
        <r>
          <rPr>
            <b/>
            <sz val="9"/>
            <rFont val="Arial"/>
            <family val="2"/>
          </rPr>
          <t>Ø</t>
        </r>
        <r>
          <rPr>
            <b/>
            <sz val="9"/>
            <rFont val="Tahoma"/>
            <family val="0"/>
          </rPr>
          <t>/2 + Ø</t>
        </r>
        <r>
          <rPr>
            <b/>
            <vertAlign val="subscript"/>
            <sz val="9"/>
            <rFont val="Tahoma"/>
            <family val="2"/>
          </rPr>
          <t>t</t>
        </r>
      </text>
    </comment>
    <comment ref="A28" authorId="1">
      <text>
        <r>
          <rPr>
            <b/>
            <sz val="8"/>
            <rFont val="Tahoma"/>
            <family val="0"/>
          </rPr>
          <t>Charge ultime en tête de pieu</t>
        </r>
      </text>
    </comment>
    <comment ref="A29" authorId="1">
      <text>
        <r>
          <rPr>
            <b/>
            <sz val="8"/>
            <rFont val="Tahoma"/>
            <family val="0"/>
          </rPr>
          <t>Excentrement constaté</t>
        </r>
      </text>
    </comment>
  </commentList>
</comments>
</file>

<file path=xl/sharedStrings.xml><?xml version="1.0" encoding="utf-8"?>
<sst xmlns="http://schemas.openxmlformats.org/spreadsheetml/2006/main" count="182" uniqueCount="117">
  <si>
    <t>n</t>
  </si>
  <si>
    <t>B</t>
  </si>
  <si>
    <t>N</t>
  </si>
  <si>
    <t>pivot 1b</t>
  </si>
  <si>
    <t>pivot 2</t>
  </si>
  <si>
    <t>pivot 3</t>
  </si>
  <si>
    <t>h</t>
  </si>
  <si>
    <r>
      <t>e</t>
    </r>
    <r>
      <rPr>
        <vertAlign val="subscript"/>
        <sz val="9"/>
        <rFont val="Arial"/>
        <family val="2"/>
      </rPr>
      <t>b,min</t>
    </r>
  </si>
  <si>
    <r>
      <t>e</t>
    </r>
    <r>
      <rPr>
        <vertAlign val="subscript"/>
        <sz val="9"/>
        <rFont val="Arial"/>
        <family val="2"/>
      </rPr>
      <t>cu2</t>
    </r>
  </si>
  <si>
    <r>
      <t>e</t>
    </r>
    <r>
      <rPr>
        <vertAlign val="subscript"/>
        <sz val="9"/>
        <rFont val="Arial"/>
        <family val="2"/>
      </rPr>
      <t>c2</t>
    </r>
  </si>
  <si>
    <r>
      <t>f</t>
    </r>
    <r>
      <rPr>
        <vertAlign val="subscript"/>
        <sz val="9"/>
        <rFont val="Arial"/>
        <family val="2"/>
      </rPr>
      <t>cd</t>
    </r>
  </si>
  <si>
    <t>nombre de pas Simpson</t>
  </si>
  <si>
    <r>
      <t>f</t>
    </r>
    <r>
      <rPr>
        <vertAlign val="subscript"/>
        <sz val="9"/>
        <rFont val="Arial"/>
        <family val="2"/>
      </rPr>
      <t>ck</t>
    </r>
  </si>
  <si>
    <r>
      <t>f</t>
    </r>
    <r>
      <rPr>
        <vertAlign val="subscript"/>
        <sz val="9"/>
        <rFont val="Arial"/>
        <family val="2"/>
      </rPr>
      <t>ctm</t>
    </r>
  </si>
  <si>
    <r>
      <t>E</t>
    </r>
    <r>
      <rPr>
        <vertAlign val="subscript"/>
        <sz val="9"/>
        <rFont val="Arial"/>
        <family val="2"/>
      </rPr>
      <t>cm</t>
    </r>
  </si>
  <si>
    <r>
      <t>e</t>
    </r>
    <r>
      <rPr>
        <vertAlign val="subscript"/>
        <sz val="9"/>
        <rFont val="Arial"/>
        <family val="2"/>
      </rPr>
      <t>cu1</t>
    </r>
  </si>
  <si>
    <r>
      <t>e</t>
    </r>
    <r>
      <rPr>
        <vertAlign val="subscript"/>
        <sz val="9"/>
        <rFont val="Arial"/>
        <family val="2"/>
      </rPr>
      <t>c1</t>
    </r>
  </si>
  <si>
    <t>k</t>
  </si>
  <si>
    <t>Diagramme</t>
  </si>
  <si>
    <r>
      <t>f*</t>
    </r>
    <r>
      <rPr>
        <vertAlign val="subscript"/>
        <sz val="9"/>
        <rFont val="Arial"/>
        <family val="2"/>
      </rPr>
      <t>cd</t>
    </r>
  </si>
  <si>
    <r>
      <t>g</t>
    </r>
    <r>
      <rPr>
        <vertAlign val="subscript"/>
        <sz val="9"/>
        <rFont val="Arial"/>
        <family val="2"/>
      </rPr>
      <t>C</t>
    </r>
  </si>
  <si>
    <r>
      <t>g</t>
    </r>
    <r>
      <rPr>
        <vertAlign val="subscript"/>
        <sz val="9"/>
        <rFont val="Arial"/>
        <family val="2"/>
      </rPr>
      <t>S</t>
    </r>
  </si>
  <si>
    <r>
      <t>f</t>
    </r>
    <r>
      <rPr>
        <vertAlign val="subscript"/>
        <sz val="9"/>
        <rFont val="Arial"/>
        <family val="2"/>
      </rPr>
      <t>yk</t>
    </r>
  </si>
  <si>
    <t>Ø</t>
  </si>
  <si>
    <t>mm</t>
  </si>
  <si>
    <t>MPa</t>
  </si>
  <si>
    <t>m</t>
  </si>
  <si>
    <r>
      <t>e</t>
    </r>
    <r>
      <rPr>
        <vertAlign val="subscript"/>
        <sz val="9"/>
        <rFont val="Arial"/>
        <family val="2"/>
      </rPr>
      <t>uk</t>
    </r>
  </si>
  <si>
    <t>Classe</t>
  </si>
  <si>
    <t>A</t>
  </si>
  <si>
    <t>C</t>
  </si>
  <si>
    <t>D</t>
  </si>
  <si>
    <r>
      <t>N</t>
    </r>
    <r>
      <rPr>
        <vertAlign val="subscript"/>
        <sz val="9"/>
        <rFont val="Arial"/>
        <family val="2"/>
      </rPr>
      <t>s</t>
    </r>
  </si>
  <si>
    <t xml:space="preserve">enrobage à l'axe des armatures </t>
  </si>
  <si>
    <t>enrobage</t>
  </si>
  <si>
    <r>
      <t>N</t>
    </r>
    <r>
      <rPr>
        <vertAlign val="subscript"/>
        <sz val="9"/>
        <rFont val="Arial"/>
        <family val="2"/>
      </rPr>
      <t>Rc</t>
    </r>
  </si>
  <si>
    <t>‰</t>
  </si>
  <si>
    <t>GPa</t>
  </si>
  <si>
    <r>
      <t>c</t>
    </r>
    <r>
      <rPr>
        <vertAlign val="subscript"/>
        <sz val="9"/>
        <rFont val="Arial"/>
        <family val="2"/>
      </rPr>
      <t>axe</t>
    </r>
  </si>
  <si>
    <r>
      <t>cm</t>
    </r>
    <r>
      <rPr>
        <vertAlign val="superscript"/>
        <sz val="9"/>
        <rFont val="Arial"/>
        <family val="2"/>
      </rPr>
      <t>2</t>
    </r>
  </si>
  <si>
    <t>section du pieu</t>
  </si>
  <si>
    <r>
      <t>m</t>
    </r>
    <r>
      <rPr>
        <vertAlign val="superscript"/>
        <sz val="9"/>
        <rFont val="Arial"/>
        <family val="2"/>
      </rPr>
      <t>2</t>
    </r>
  </si>
  <si>
    <t>section d'armatures mise en place</t>
  </si>
  <si>
    <r>
      <t>A</t>
    </r>
    <r>
      <rPr>
        <vertAlign val="subscript"/>
        <sz val="9"/>
        <rFont val="Arial"/>
        <family val="2"/>
      </rPr>
      <t>s,prov</t>
    </r>
  </si>
  <si>
    <r>
      <t>A</t>
    </r>
    <r>
      <rPr>
        <vertAlign val="subscript"/>
        <sz val="9"/>
        <rFont val="Arial"/>
        <family val="2"/>
      </rPr>
      <t>s,min</t>
    </r>
  </si>
  <si>
    <r>
      <t>A</t>
    </r>
    <r>
      <rPr>
        <vertAlign val="subscript"/>
        <sz val="9"/>
        <rFont val="Arial"/>
        <family val="2"/>
      </rPr>
      <t>c</t>
    </r>
  </si>
  <si>
    <r>
      <t>N</t>
    </r>
    <r>
      <rPr>
        <vertAlign val="subscript"/>
        <sz val="9"/>
        <rFont val="Arial"/>
        <family val="2"/>
      </rPr>
      <t>Rd</t>
    </r>
  </si>
  <si>
    <r>
      <t>M</t>
    </r>
    <r>
      <rPr>
        <vertAlign val="subscript"/>
        <sz val="9"/>
        <rFont val="Arial"/>
        <family val="2"/>
      </rPr>
      <t>Rd</t>
    </r>
  </si>
  <si>
    <r>
      <t>e</t>
    </r>
    <r>
      <rPr>
        <vertAlign val="subscript"/>
        <sz val="9"/>
        <rFont val="Arial"/>
        <family val="2"/>
      </rPr>
      <t>b</t>
    </r>
  </si>
  <si>
    <r>
      <t>e</t>
    </r>
    <r>
      <rPr>
        <vertAlign val="subscript"/>
        <sz val="9"/>
        <rFont val="Arial"/>
        <family val="2"/>
      </rPr>
      <t>h</t>
    </r>
  </si>
  <si>
    <t>MN</t>
  </si>
  <si>
    <t>charge capable du seul béton du pieu</t>
  </si>
  <si>
    <t>pour</t>
  </si>
  <si>
    <t>base</t>
  </si>
  <si>
    <t>%</t>
  </si>
  <si>
    <t>s</t>
  </si>
  <si>
    <t>de base</t>
  </si>
  <si>
    <t>coef. mult. =</t>
  </si>
  <si>
    <t>% =</t>
  </si>
  <si>
    <t>pour les choix de %</t>
  </si>
  <si>
    <r>
      <t>A</t>
    </r>
    <r>
      <rPr>
        <vertAlign val="subscript"/>
        <sz val="9"/>
        <rFont val="Arial"/>
        <family val="2"/>
      </rPr>
      <t>s,base</t>
    </r>
  </si>
  <si>
    <t>H. Thonier</t>
  </si>
  <si>
    <t>responsable de</t>
  </si>
  <si>
    <t>l'utilisation faite</t>
  </si>
  <si>
    <t>de ce programme</t>
  </si>
  <si>
    <t>L'auteur n'est pas</t>
  </si>
  <si>
    <t>Données</t>
  </si>
  <si>
    <t>% d'armatures pour les diagrammes d'interaction</t>
  </si>
  <si>
    <t>exposant diagramme PR</t>
  </si>
  <si>
    <t>1=PR, 2=Sargin</t>
  </si>
  <si>
    <r>
      <t>‰ ou E</t>
    </r>
    <r>
      <rPr>
        <vertAlign val="subscript"/>
        <sz val="9"/>
        <rFont val="Arial"/>
        <family val="2"/>
      </rPr>
      <t>cm</t>
    </r>
  </si>
  <si>
    <t>A, B, C ou D (palier)</t>
  </si>
  <si>
    <t>diamètre du pieu</t>
  </si>
  <si>
    <t>résistance béton</t>
  </si>
  <si>
    <t>acier</t>
  </si>
  <si>
    <t>contrainte de calcul (NF P 94-262)</t>
  </si>
  <si>
    <r>
      <t xml:space="preserve">espacement entre barres </t>
    </r>
    <r>
      <rPr>
        <sz val="9"/>
        <rFont val="Arial"/>
        <family val="0"/>
      </rPr>
      <t>≤</t>
    </r>
    <r>
      <rPr>
        <sz val="9"/>
        <rFont val="Arial Narrow"/>
        <family val="2"/>
      </rPr>
      <t xml:space="preserve"> 400 (NF EN 1536)</t>
    </r>
  </si>
  <si>
    <t>diamètre armature ≥ 12 mm</t>
  </si>
  <si>
    <t>d°</t>
  </si>
  <si>
    <t>coeff. béton</t>
  </si>
  <si>
    <t>Calculs pour des excentrements donnés</t>
  </si>
  <si>
    <r>
      <t>N</t>
    </r>
    <r>
      <rPr>
        <vertAlign val="subscript"/>
        <sz val="9"/>
        <rFont val="Arial"/>
        <family val="2"/>
      </rPr>
      <t>Ed</t>
    </r>
  </si>
  <si>
    <t>e</t>
  </si>
  <si>
    <t>points</t>
  </si>
  <si>
    <r>
      <t>M</t>
    </r>
    <r>
      <rPr>
        <vertAlign val="subscript"/>
        <sz val="9"/>
        <rFont val="Arial"/>
        <family val="2"/>
      </rPr>
      <t>Ed</t>
    </r>
  </si>
  <si>
    <t>MNm</t>
  </si>
  <si>
    <t>Dessin de (M ; N)</t>
  </si>
  <si>
    <r>
      <t>= N</t>
    </r>
    <r>
      <rPr>
        <vertAlign val="subscript"/>
        <sz val="9"/>
        <rFont val="Arial"/>
        <family val="2"/>
      </rPr>
      <t>Rd</t>
    </r>
    <r>
      <rPr>
        <sz val="9"/>
        <rFont val="Arial"/>
        <family val="0"/>
      </rPr>
      <t>/(</t>
    </r>
    <r>
      <rPr>
        <sz val="9"/>
        <rFont val="Symbol"/>
        <family val="1"/>
      </rPr>
      <t>p</t>
    </r>
    <r>
      <rPr>
        <sz val="9"/>
        <rFont val="Arial"/>
        <family val="0"/>
      </rPr>
      <t>.f</t>
    </r>
    <r>
      <rPr>
        <vertAlign val="subscript"/>
        <sz val="9"/>
        <rFont val="Arial"/>
        <family val="2"/>
      </rPr>
      <t>cd</t>
    </r>
    <r>
      <rPr>
        <sz val="9"/>
        <rFont val="Arial"/>
        <family val="0"/>
      </rPr>
      <t>.Ø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/4)</t>
    </r>
  </si>
  <si>
    <r>
      <t>= (M</t>
    </r>
    <r>
      <rPr>
        <vertAlign val="subscript"/>
        <sz val="9"/>
        <rFont val="Arial"/>
        <family val="2"/>
      </rPr>
      <t>Rd</t>
    </r>
    <r>
      <rPr>
        <sz val="9"/>
        <rFont val="Arial"/>
        <family val="0"/>
      </rPr>
      <t>/N</t>
    </r>
    <r>
      <rPr>
        <vertAlign val="subscript"/>
        <sz val="9"/>
        <rFont val="Arial"/>
        <family val="2"/>
      </rPr>
      <t>Rd</t>
    </r>
    <r>
      <rPr>
        <sz val="9"/>
        <rFont val="Arial"/>
        <family val="0"/>
      </rPr>
      <t>/Ø)</t>
    </r>
  </si>
  <si>
    <t>d'/Ø</t>
  </si>
  <si>
    <t>enrobage relatif</t>
  </si>
  <si>
    <t>116 - Excentrement d'un pieu en fonction de charge appliquée/charge résistante béton</t>
  </si>
  <si>
    <t>pivot 1a</t>
  </si>
  <si>
    <r>
      <t>e</t>
    </r>
    <r>
      <rPr>
        <vertAlign val="subscript"/>
        <sz val="9"/>
        <rFont val="Arial"/>
        <family val="2"/>
      </rPr>
      <t>ud</t>
    </r>
  </si>
  <si>
    <t>fNMR(kmu, N, GB, eb, eh, fcd, eca, ecb, nx, fyk, gs, euk, ka, nac, enr, phi, code)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</si>
  <si>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</si>
  <si>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</si>
  <si>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</si>
  <si>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</si>
  <si>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</si>
  <si>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</si>
  <si>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</si>
  <si>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</si>
  <si>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</si>
  <si>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</si>
  <si>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ET/EC</t>
  </si>
  <si>
    <r>
      <t>‰ ou e</t>
    </r>
    <r>
      <rPr>
        <vertAlign val="subscript"/>
        <sz val="9"/>
        <rFont val="Arial"/>
        <family val="2"/>
      </rPr>
      <t>c1</t>
    </r>
  </si>
  <si>
    <r>
      <t>‰ ou e</t>
    </r>
    <r>
      <rPr>
        <vertAlign val="subscript"/>
        <sz val="9"/>
        <rFont val="Arial"/>
        <family val="2"/>
      </rPr>
      <t>cu1</t>
    </r>
  </si>
  <si>
    <t>fNMR(AF$24;Q$1; B$5; U84; T84; B$7; V$15; V$16; V$17; B$11; B$12; I$10; I$11; V$10; I$12;V$9;1)</t>
  </si>
  <si>
    <t xml:space="preserve">       fNMR(1;Q$1; B; U84; T84; fcd; eca;ecb;nx;fyk;gS;euk;ks;nac;enr;phi;1)</t>
  </si>
  <si>
    <r>
      <t>Remarque</t>
    </r>
    <r>
      <rPr>
        <sz val="9"/>
        <rFont val="Arial Narrow"/>
        <family val="2"/>
      </rPr>
      <t>. Les normes pieux peuvent indiquer des dispositions différentes pour le ferraillage minimal.</t>
    </r>
  </si>
  <si>
    <t>nombre d'armatures ≥ 6</t>
  </si>
  <si>
    <t>donné</t>
  </si>
  <si>
    <t>NRd</t>
  </si>
  <si>
    <t>MRd</t>
  </si>
  <si>
    <t>pour section non armée</t>
  </si>
  <si>
    <t>2 mai 2020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</si>
</sst>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%"/>
    <numFmt numFmtId="166" formatCode="0.000%"/>
    <numFmt numFmtId="167" formatCode="0.0000%"/>
    <numFmt numFmtId="168" formatCode="0.00000"/>
    <numFmt numFmtId="169" formatCode="0.0000000"/>
    <numFmt numFmtId="170" formatCode="0.000000"/>
    <numFmt numFmtId="171" formatCode="0.0000"/>
    <numFmt numFmtId="172" formatCode="0.0"/>
  </numFmts>
  <fonts count="18">
    <font>
      <sz val="9"/>
      <name val="Arial"/>
      <family val="0"/>
    </font>
    <font>
      <sz val="9"/>
      <name val="Symbol"/>
      <family val="1"/>
    </font>
    <font>
      <vertAlign val="subscript"/>
      <sz val="9"/>
      <name val="Arial"/>
      <family val="2"/>
    </font>
    <font>
      <sz val="9"/>
      <name val="Arial Narrow"/>
      <family val="2"/>
    </font>
    <font>
      <b/>
      <sz val="9"/>
      <name val="Tahoma"/>
      <family val="0"/>
    </font>
    <font>
      <vertAlign val="superscript"/>
      <sz val="9"/>
      <name val="Arial"/>
      <family val="2"/>
    </font>
    <font>
      <b/>
      <sz val="9"/>
      <color indexed="12"/>
      <name val="Arial"/>
      <family val="2"/>
    </font>
    <font>
      <sz val="9"/>
      <color indexed="10"/>
      <name val="Arial"/>
      <family val="0"/>
    </font>
    <font>
      <b/>
      <sz val="9"/>
      <name val="Arial"/>
      <family val="2"/>
    </font>
    <font>
      <b/>
      <vertAlign val="subscript"/>
      <sz val="9"/>
      <name val="Tahoma"/>
      <family val="2"/>
    </font>
    <font>
      <b/>
      <sz val="8"/>
      <name val="Tahoma"/>
      <family val="0"/>
    </font>
    <font>
      <sz val="8"/>
      <name val="Arial"/>
      <family val="2"/>
    </font>
    <font>
      <sz val="8.5"/>
      <name val="Arial"/>
      <family val="2"/>
    </font>
    <font>
      <vertAlign val="subscript"/>
      <sz val="8"/>
      <name val="Arial"/>
      <family val="2"/>
    </font>
    <font>
      <sz val="9"/>
      <color indexed="12"/>
      <name val="Arial"/>
      <family val="2"/>
    </font>
    <font>
      <b/>
      <sz val="9"/>
      <name val="Arial Narrow"/>
      <family val="2"/>
    </font>
    <font>
      <sz val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thin"/>
      <right style="thin"/>
      <top style="thin"/>
      <bottom style="thin"/>
    </border>
    <border>
      <left style="thick"/>
      <right style="thin"/>
      <top style="thick"/>
      <bottom style="hair"/>
    </border>
    <border>
      <left style="thin"/>
      <right style="thin"/>
      <top style="thick"/>
      <bottom style="hair"/>
    </border>
    <border>
      <left style="thin"/>
      <right style="thick"/>
      <top style="thick"/>
      <bottom style="hair"/>
    </border>
    <border>
      <left style="thick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1" fontId="0" fillId="0" borderId="1" xfId="0" applyNumberFormat="1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center"/>
      <protection/>
    </xf>
    <xf numFmtId="0" fontId="0" fillId="0" borderId="3" xfId="0" applyFont="1" applyBorder="1" applyAlignment="1" applyProtection="1">
      <alignment horizontal="center"/>
      <protection/>
    </xf>
    <xf numFmtId="164" fontId="0" fillId="0" borderId="3" xfId="0" applyNumberFormat="1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"/>
      <protection/>
    </xf>
    <xf numFmtId="164" fontId="0" fillId="0" borderId="4" xfId="0" applyNumberFormat="1" applyFont="1" applyBorder="1" applyAlignment="1" applyProtection="1">
      <alignment horizontal="center"/>
      <protection/>
    </xf>
    <xf numFmtId="0" fontId="0" fillId="0" borderId="4" xfId="0" applyFont="1" applyBorder="1" applyAlignment="1" applyProtection="1" quotePrefix="1">
      <alignment horizontal="center"/>
      <protection/>
    </xf>
    <xf numFmtId="0" fontId="0" fillId="0" borderId="5" xfId="0" applyFont="1" applyBorder="1" applyAlignment="1" applyProtection="1">
      <alignment horizontal="center"/>
      <protection/>
    </xf>
    <xf numFmtId="164" fontId="0" fillId="0" borderId="5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10" fontId="0" fillId="0" borderId="4" xfId="19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0" xfId="0" applyAlignment="1" quotePrefix="1">
      <alignment horizontal="left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horizontal="center"/>
      <protection locked="0"/>
    </xf>
    <xf numFmtId="0" fontId="0" fillId="0" borderId="12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66" fontId="0" fillId="0" borderId="27" xfId="19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3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26" xfId="0" applyFont="1" applyBorder="1" applyAlignment="1">
      <alignment horizontal="left"/>
    </xf>
    <xf numFmtId="0" fontId="0" fillId="0" borderId="6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10" fontId="0" fillId="0" borderId="22" xfId="19" applyNumberFormat="1" applyFont="1" applyBorder="1" applyAlignment="1">
      <alignment horizontal="center"/>
    </xf>
    <xf numFmtId="166" fontId="0" fillId="0" borderId="21" xfId="19" applyNumberFormat="1" applyFont="1" applyBorder="1" applyAlignment="1">
      <alignment horizontal="center"/>
    </xf>
    <xf numFmtId="166" fontId="0" fillId="0" borderId="22" xfId="19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66" fontId="0" fillId="0" borderId="30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3" xfId="0" applyFont="1" applyBorder="1" applyAlignment="1">
      <alignment/>
    </xf>
    <xf numFmtId="164" fontId="0" fillId="0" borderId="32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164" fontId="0" fillId="0" borderId="0" xfId="0" applyNumberFormat="1" applyAlignment="1">
      <alignment/>
    </xf>
    <xf numFmtId="10" fontId="0" fillId="2" borderId="7" xfId="19" applyNumberFormat="1" applyFill="1" applyBorder="1" applyAlignment="1" applyProtection="1">
      <alignment horizontal="center"/>
      <protection locked="0"/>
    </xf>
    <xf numFmtId="10" fontId="0" fillId="2" borderId="8" xfId="19" applyNumberFormat="1" applyFill="1" applyBorder="1" applyAlignment="1" applyProtection="1">
      <alignment horizontal="center"/>
      <protection locked="0"/>
    </xf>
    <xf numFmtId="10" fontId="0" fillId="2" borderId="9" xfId="19" applyNumberFormat="1" applyFill="1" applyBorder="1" applyAlignment="1" applyProtection="1">
      <alignment horizontal="center"/>
      <protection locked="0"/>
    </xf>
    <xf numFmtId="1" fontId="0" fillId="4" borderId="3" xfId="0" applyNumberFormat="1" applyFill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Continuous"/>
    </xf>
    <xf numFmtId="10" fontId="0" fillId="0" borderId="26" xfId="0" applyNumberForma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166" fontId="0" fillId="0" borderId="26" xfId="0" applyNumberFormat="1" applyBorder="1" applyAlignment="1">
      <alignment horizontal="centerContinuous"/>
    </xf>
    <xf numFmtId="166" fontId="0" fillId="0" borderId="28" xfId="0" applyNumberFormat="1" applyBorder="1" applyAlignment="1">
      <alignment horizontal="centerContinuous"/>
    </xf>
    <xf numFmtId="1" fontId="0" fillId="4" borderId="4" xfId="0" applyNumberForma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37" xfId="0" applyFill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0" fillId="0" borderId="5" xfId="0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Feuil1!$W$27</c:f>
              <c:strCache>
                <c:ptCount val="1"/>
                <c:pt idx="0">
                  <c:v>MRd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Feuil1!$V$28:$V$121</c:f>
              <c:numCache>
                <c:ptCount val="94"/>
                <c:pt idx="0">
                  <c:v>-1.1710069312416278</c:v>
                </c:pt>
                <c:pt idx="1">
                  <c:v>-1.1689506160501875</c:v>
                </c:pt>
                <c:pt idx="2">
                  <c:v>-1.166894300858747</c:v>
                </c:pt>
                <c:pt idx="3">
                  <c:v>-1.1648379856673063</c:v>
                </c:pt>
                <c:pt idx="4">
                  <c:v>-1.1627816704758658</c:v>
                </c:pt>
                <c:pt idx="5">
                  <c:v>-1.1607253552844252</c:v>
                </c:pt>
                <c:pt idx="6">
                  <c:v>-1.1586690400929842</c:v>
                </c:pt>
                <c:pt idx="7">
                  <c:v>-1.1566127249015439</c:v>
                </c:pt>
                <c:pt idx="8">
                  <c:v>-1.154556409710103</c:v>
                </c:pt>
                <c:pt idx="9">
                  <c:v>-1.1525000945186628</c:v>
                </c:pt>
                <c:pt idx="10">
                  <c:v>-1.150443779327222</c:v>
                </c:pt>
                <c:pt idx="11">
                  <c:v>-1.1483874641357816</c:v>
                </c:pt>
                <c:pt idx="12">
                  <c:v>-1.1463311489443406</c:v>
                </c:pt>
                <c:pt idx="13">
                  <c:v>-1.1442748337529003</c:v>
                </c:pt>
                <c:pt idx="14">
                  <c:v>-1.1422185185614595</c:v>
                </c:pt>
                <c:pt idx="15">
                  <c:v>-1.140162203370019</c:v>
                </c:pt>
                <c:pt idx="16">
                  <c:v>-1.1381058881785784</c:v>
                </c:pt>
                <c:pt idx="17">
                  <c:v>-1.1360495729871378</c:v>
                </c:pt>
                <c:pt idx="18">
                  <c:v>-1.1339932577956973</c:v>
                </c:pt>
                <c:pt idx="19">
                  <c:v>-1.1319369426042565</c:v>
                </c:pt>
                <c:pt idx="20">
                  <c:v>-1.129880627412816</c:v>
                </c:pt>
                <c:pt idx="21">
                  <c:v>-1.129880627412816</c:v>
                </c:pt>
                <c:pt idx="22">
                  <c:v>-1.1295117145796212</c:v>
                </c:pt>
                <c:pt idx="23">
                  <c:v>-1.1284150612149033</c:v>
                </c:pt>
                <c:pt idx="24">
                  <c:v>-1.1263428855279212</c:v>
                </c:pt>
                <c:pt idx="25">
                  <c:v>-1.123164745810774</c:v>
                </c:pt>
                <c:pt idx="26">
                  <c:v>-1.1188135324515072</c:v>
                </c:pt>
                <c:pt idx="27">
                  <c:v>-1.113265704790087</c:v>
                </c:pt>
                <c:pt idx="28">
                  <c:v>-1.1065307215833808</c:v>
                </c:pt>
                <c:pt idx="29">
                  <c:v>-1.098644400077101</c:v>
                </c:pt>
                <c:pt idx="30">
                  <c:v>-1.088229893414126</c:v>
                </c:pt>
                <c:pt idx="31">
                  <c:v>-1.0681529050158687</c:v>
                </c:pt>
                <c:pt idx="32">
                  <c:v>-1.0471499142518639</c:v>
                </c:pt>
                <c:pt idx="33">
                  <c:v>-1.025326411291319</c:v>
                </c:pt>
                <c:pt idx="34">
                  <c:v>-1.00279527687011</c:v>
                </c:pt>
                <c:pt idx="35">
                  <c:v>-0.9796455342341387</c:v>
                </c:pt>
                <c:pt idx="36">
                  <c:v>-0.9559411805916525</c:v>
                </c:pt>
                <c:pt idx="37">
                  <c:v>-0.9317338413303792</c:v>
                </c:pt>
                <c:pt idx="38">
                  <c:v>-0.9070670922005084</c:v>
                </c:pt>
                <c:pt idx="39">
                  <c:v>-0.8819785762927966</c:v>
                </c:pt>
                <c:pt idx="40">
                  <c:v>-0.8565013807659083</c:v>
                </c:pt>
                <c:pt idx="41">
                  <c:v>-0.8306651016533257</c:v>
                </c:pt>
                <c:pt idx="42">
                  <c:v>-0.8306651016533257</c:v>
                </c:pt>
                <c:pt idx="43">
                  <c:v>-0.8130332718781679</c:v>
                </c:pt>
                <c:pt idx="44">
                  <c:v>-0.7946845831475733</c:v>
                </c:pt>
                <c:pt idx="45">
                  <c:v>-0.7755340483308756</c:v>
                </c:pt>
                <c:pt idx="46">
                  <c:v>-0.755483277900649</c:v>
                </c:pt>
                <c:pt idx="47">
                  <c:v>-0.7344178042807835</c:v>
                </c:pt>
                <c:pt idx="48">
                  <c:v>-0.7122037515120467</c:v>
                </c:pt>
                <c:pt idx="49">
                  <c:v>-0.6886836582997033</c:v>
                </c:pt>
                <c:pt idx="50">
                  <c:v>-0.663671196190847</c:v>
                </c:pt>
                <c:pt idx="51">
                  <c:v>-0.6369444316411106</c:v>
                </c:pt>
                <c:pt idx="52">
                  <c:v>-0.6082371487043153</c:v>
                </c:pt>
                <c:pt idx="53">
                  <c:v>-0.5772275590844149</c:v>
                </c:pt>
                <c:pt idx="54">
                  <c:v>-0.5435234488706706</c:v>
                </c:pt>
                <c:pt idx="55">
                  <c:v>-0.5066423997776632</c:v>
                </c:pt>
                <c:pt idx="56">
                  <c:v>-0.4545917427759538</c:v>
                </c:pt>
                <c:pt idx="57">
                  <c:v>-0.3712771603607544</c:v>
                </c:pt>
                <c:pt idx="58">
                  <c:v>-0.2824766178254573</c:v>
                </c:pt>
                <c:pt idx="59">
                  <c:v>-0.1869569630774773</c:v>
                </c:pt>
                <c:pt idx="60">
                  <c:v>-0.08310501980342438</c:v>
                </c:pt>
                <c:pt idx="61">
                  <c:v>0.031225648510097258</c:v>
                </c:pt>
                <c:pt idx="62">
                  <c:v>0.15894648855761828</c:v>
                </c:pt>
                <c:pt idx="63">
                  <c:v>0.3040943626470756</c:v>
                </c:pt>
                <c:pt idx="64">
                  <c:v>0.46702081119184014</c:v>
                </c:pt>
                <c:pt idx="65">
                  <c:v>0.6594004224092554</c:v>
                </c:pt>
                <c:pt idx="66">
                  <c:v>0.8961054863111164</c:v>
                </c:pt>
                <c:pt idx="67">
                  <c:v>1.2190538421702997</c:v>
                </c:pt>
                <c:pt idx="68">
                  <c:v>1.7120292584783432</c:v>
                </c:pt>
                <c:pt idx="69">
                  <c:v>2.361731963283771</c:v>
                </c:pt>
                <c:pt idx="70">
                  <c:v>3.339794358694145</c:v>
                </c:pt>
                <c:pt idx="71">
                  <c:v>4.92206587895593</c:v>
                </c:pt>
                <c:pt idx="72">
                  <c:v>7.326398512727885</c:v>
                </c:pt>
                <c:pt idx="73">
                  <c:v>7.326398512727885</c:v>
                </c:pt>
                <c:pt idx="74">
                  <c:v>7.454760869905035</c:v>
                </c:pt>
                <c:pt idx="75">
                  <c:v>7.578028586037687</c:v>
                </c:pt>
                <c:pt idx="76">
                  <c:v>7.6944116128965305</c:v>
                </c:pt>
                <c:pt idx="77">
                  <c:v>7.809104368371919</c:v>
                </c:pt>
                <c:pt idx="78">
                  <c:v>7.914160816725454</c:v>
                </c:pt>
                <c:pt idx="79">
                  <c:v>8.01745802529122</c:v>
                </c:pt>
                <c:pt idx="80">
                  <c:v>8.113026885018776</c:v>
                </c:pt>
                <c:pt idx="81">
                  <c:v>8.204328956164124</c:v>
                </c:pt>
                <c:pt idx="82">
                  <c:v>8.290856832476566</c:v>
                </c:pt>
                <c:pt idx="83">
                  <c:v>8.37176419426432</c:v>
                </c:pt>
                <c:pt idx="84">
                  <c:v>8.435456693954526</c:v>
                </c:pt>
                <c:pt idx="85">
                  <c:v>8.512942354445064</c:v>
                </c:pt>
                <c:pt idx="86">
                  <c:v>8.575604663175218</c:v>
                </c:pt>
                <c:pt idx="87">
                  <c:v>8.61990689457441</c:v>
                </c:pt>
                <c:pt idx="88">
                  <c:v>8.668579805474247</c:v>
                </c:pt>
                <c:pt idx="89">
                  <c:v>8.732091777262617</c:v>
                </c:pt>
                <c:pt idx="90">
                  <c:v>8.78032223468372</c:v>
                </c:pt>
                <c:pt idx="91">
                  <c:v>8.800885798541074</c:v>
                </c:pt>
                <c:pt idx="92">
                  <c:v>8.777423936085949</c:v>
                </c:pt>
                <c:pt idx="93">
                  <c:v>8.838238981605345</c:v>
                </c:pt>
              </c:numCache>
            </c:numRef>
          </c:xVal>
          <c:yVal>
            <c:numRef>
              <c:f>Feuil1!$W$28:$W$121</c:f>
              <c:numCache>
                <c:ptCount val="94"/>
                <c:pt idx="0">
                  <c:v>0</c:v>
                </c:pt>
                <c:pt idx="1">
                  <c:v>0.0003627339997701595</c:v>
                </c:pt>
                <c:pt idx="2">
                  <c:v>0.000725467999540208</c:v>
                </c:pt>
                <c:pt idx="3">
                  <c:v>0.0010882019993103675</c:v>
                </c:pt>
                <c:pt idx="4">
                  <c:v>0.001450935999080416</c:v>
                </c:pt>
                <c:pt idx="5">
                  <c:v>0.0018136699988505756</c:v>
                </c:pt>
                <c:pt idx="6">
                  <c:v>0.002176403998620846</c:v>
                </c:pt>
                <c:pt idx="7">
                  <c:v>0.0025391379983907836</c:v>
                </c:pt>
                <c:pt idx="8">
                  <c:v>0.002901871998161054</c:v>
                </c:pt>
                <c:pt idx="9">
                  <c:v>0.0032646059979311026</c:v>
                </c:pt>
                <c:pt idx="10">
                  <c:v>0.003627339997701262</c:v>
                </c:pt>
                <c:pt idx="11">
                  <c:v>0.003990073997471311</c:v>
                </c:pt>
                <c:pt idx="12">
                  <c:v>0.00435280799724147</c:v>
                </c:pt>
                <c:pt idx="13">
                  <c:v>0.004715541997011519</c:v>
                </c:pt>
                <c:pt idx="14">
                  <c:v>0.005078275996781789</c:v>
                </c:pt>
                <c:pt idx="15">
                  <c:v>0.005441009996551949</c:v>
                </c:pt>
                <c:pt idx="16">
                  <c:v>0.005803743996321997</c:v>
                </c:pt>
                <c:pt idx="17">
                  <c:v>0.006166477996092046</c:v>
                </c:pt>
                <c:pt idx="18">
                  <c:v>0.006529211995862205</c:v>
                </c:pt>
                <c:pt idx="19">
                  <c:v>0.006891945995632476</c:v>
                </c:pt>
                <c:pt idx="20">
                  <c:v>0.007254679995402524</c:v>
                </c:pt>
                <c:pt idx="21">
                  <c:v>0.007254679995402524</c:v>
                </c:pt>
                <c:pt idx="22">
                  <c:v>0.007387032397564219</c:v>
                </c:pt>
                <c:pt idx="23">
                  <c:v>0.007880121882620439</c:v>
                </c:pt>
                <c:pt idx="24">
                  <c:v>0.008852920478446547</c:v>
                </c:pt>
                <c:pt idx="25">
                  <c:v>0.0103648077852867</c:v>
                </c:pt>
                <c:pt idx="26">
                  <c:v>0.012443080996930589</c:v>
                </c:pt>
                <c:pt idx="27">
                  <c:v>0.015093144268135794</c:v>
                </c:pt>
                <c:pt idx="28">
                  <c:v>0.018304010374767032</c:v>
                </c:pt>
                <c:pt idx="29">
                  <c:v>0.022051784371441507</c:v>
                </c:pt>
                <c:pt idx="30">
                  <c:v>0.026904547507690224</c:v>
                </c:pt>
                <c:pt idx="31">
                  <c:v>0.035847538918685085</c:v>
                </c:pt>
                <c:pt idx="32">
                  <c:v>0.045199590889600905</c:v>
                </c:pt>
                <c:pt idx="33">
                  <c:v>0.05490410256005296</c:v>
                </c:pt>
                <c:pt idx="34">
                  <c:v>0.06490147524095224</c:v>
                </c:pt>
                <c:pt idx="35">
                  <c:v>0.075144678379576</c:v>
                </c:pt>
                <c:pt idx="36">
                  <c:v>0.0855996611476193</c:v>
                </c:pt>
                <c:pt idx="37">
                  <c:v>0.09623891684066638</c:v>
                </c:pt>
                <c:pt idx="38">
                  <c:v>0.1070392589877518</c:v>
                </c:pt>
                <c:pt idx="39">
                  <c:v>0.11798071707218244</c:v>
                </c:pt>
                <c:pt idx="40">
                  <c:v>0.12904581381598046</c:v>
                </c:pt>
                <c:pt idx="41">
                  <c:v>0.14021900971990497</c:v>
                </c:pt>
                <c:pt idx="42">
                  <c:v>0.14021900971990497</c:v>
                </c:pt>
                <c:pt idx="43">
                  <c:v>0.14697073777095992</c:v>
                </c:pt>
                <c:pt idx="44">
                  <c:v>0.15401817909152382</c:v>
                </c:pt>
                <c:pt idx="45">
                  <c:v>0.16139406820318197</c:v>
                </c:pt>
                <c:pt idx="46">
                  <c:v>0.1691359190683402</c:v>
                </c:pt>
                <c:pt idx="47">
                  <c:v>0.17728689926797042</c:v>
                </c:pt>
                <c:pt idx="48">
                  <c:v>0.18589689753842498</c:v>
                </c:pt>
                <c:pt idx="49">
                  <c:v>0.19502383502096765</c:v>
                </c:pt>
                <c:pt idx="50">
                  <c:v>0.20473528566636157</c:v>
                </c:pt>
                <c:pt idx="51">
                  <c:v>0.21511049141048366</c:v>
                </c:pt>
                <c:pt idx="52">
                  <c:v>0.2262428848687293</c:v>
                </c:pt>
                <c:pt idx="53">
                  <c:v>0.23824326897960413</c:v>
                </c:pt>
                <c:pt idx="54">
                  <c:v>0.2512438528301786</c:v>
                </c:pt>
                <c:pt idx="55">
                  <c:v>0.26540341066349493</c:v>
                </c:pt>
                <c:pt idx="56">
                  <c:v>0.28429757818867507</c:v>
                </c:pt>
                <c:pt idx="57">
                  <c:v>0.3127163671824843</c:v>
                </c:pt>
                <c:pt idx="58">
                  <c:v>0.34300673479110183</c:v>
                </c:pt>
                <c:pt idx="59">
                  <c:v>0.37552324174542495</c:v>
                </c:pt>
                <c:pt idx="60">
                  <c:v>0.41070745668705344</c:v>
                </c:pt>
                <c:pt idx="61">
                  <c:v>0.4491131454314541</c:v>
                </c:pt>
                <c:pt idx="62">
                  <c:v>0.49143871012630236</c:v>
                </c:pt>
                <c:pt idx="63">
                  <c:v>0.5385674149760209</c:v>
                </c:pt>
                <c:pt idx="64">
                  <c:v>0.5893491154699018</c:v>
                </c:pt>
                <c:pt idx="65">
                  <c:v>0.6465359339577235</c:v>
                </c:pt>
                <c:pt idx="66">
                  <c:v>0.7126488451373832</c:v>
                </c:pt>
                <c:pt idx="67">
                  <c:v>0.789345829957707</c:v>
                </c:pt>
                <c:pt idx="68">
                  <c:v>0.8774157322808305</c:v>
                </c:pt>
                <c:pt idx="69">
                  <c:v>0.9735887874959612</c:v>
                </c:pt>
                <c:pt idx="70">
                  <c:v>1.0404924534770243</c:v>
                </c:pt>
                <c:pt idx="71">
                  <c:v>0.9532620848400688</c:v>
                </c:pt>
                <c:pt idx="72">
                  <c:v>0.4947086321054446</c:v>
                </c:pt>
                <c:pt idx="73">
                  <c:v>0.4947086321054446</c:v>
                </c:pt>
                <c:pt idx="74">
                  <c:v>0.4544106857288801</c:v>
                </c:pt>
                <c:pt idx="75">
                  <c:v>0.4156750220750771</c:v>
                </c:pt>
                <c:pt idx="76">
                  <c:v>0.3793941264084184</c:v>
                </c:pt>
                <c:pt idx="77">
                  <c:v>0.34296563678257863</c:v>
                </c:pt>
                <c:pt idx="78">
                  <c:v>0.31036702681891626</c:v>
                </c:pt>
                <c:pt idx="79">
                  <c:v>0.2776502960998535</c:v>
                </c:pt>
                <c:pt idx="80">
                  <c:v>0.24779292467222858</c:v>
                </c:pt>
                <c:pt idx="81">
                  <c:v>0.21905572680267094</c:v>
                </c:pt>
                <c:pt idx="82">
                  <c:v>0.19167371697966162</c:v>
                </c:pt>
                <c:pt idx="83">
                  <c:v>0.1660616776670576</c:v>
                </c:pt>
                <c:pt idx="84">
                  <c:v>0.14798780523392718</c:v>
                </c:pt>
                <c:pt idx="85">
                  <c:v>0.12194754490129966</c:v>
                </c:pt>
                <c:pt idx="86">
                  <c:v>0.10216345301241425</c:v>
                </c:pt>
                <c:pt idx="87">
                  <c:v>0.09017975816444057</c:v>
                </c:pt>
                <c:pt idx="88">
                  <c:v>0.07457788756940253</c:v>
                </c:pt>
                <c:pt idx="89">
                  <c:v>0.04816702493886371</c:v>
                </c:pt>
                <c:pt idx="90">
                  <c:v>0.02348901263570724</c:v>
                </c:pt>
                <c:pt idx="91">
                  <c:v>0.003105667163014303</c:v>
                </c:pt>
                <c:pt idx="92">
                  <c:v>-0.026784464094618876</c:v>
                </c:pt>
                <c:pt idx="93">
                  <c:v>-8.881784197001252E-16</c:v>
                </c:pt>
              </c:numCache>
            </c:numRef>
          </c:yVal>
          <c:smooth val="0"/>
        </c:ser>
        <c:axId val="6743336"/>
        <c:axId val="60690025"/>
      </c:scatterChart>
      <c:valAx>
        <c:axId val="674333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690025"/>
        <c:crosses val="autoZero"/>
        <c:crossBetween val="midCat"/>
        <c:dispUnits/>
        <c:majorUnit val="1"/>
      </c:valAx>
      <c:valAx>
        <c:axId val="606900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7433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Diagramme d'interaction (M</a:t>
            </a:r>
            <a:r>
              <a:rPr lang="en-US" cap="none" sz="800" b="0" i="0" u="none" baseline="-25000">
                <a:latin typeface="Arial"/>
                <a:ea typeface="Arial"/>
                <a:cs typeface="Arial"/>
              </a:rPr>
              <a:t>Rd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 ; N</a:t>
            </a:r>
            <a:r>
              <a:rPr lang="en-US" cap="none" sz="800" b="0" i="0" u="none" baseline="-25000">
                <a:latin typeface="Arial"/>
                <a:ea typeface="Arial"/>
                <a:cs typeface="Arial"/>
              </a:rPr>
              <a:t>Rd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365"/>
          <c:w val="0.83425"/>
          <c:h val="0.95025"/>
        </c:manualLayout>
      </c:layout>
      <c:scatterChart>
        <c:scatterStyle val="smooth"/>
        <c:varyColors val="0"/>
        <c:ser>
          <c:idx val="0"/>
          <c:order val="0"/>
          <c:tx>
            <c:strRef>
              <c:f>Feuil1!$AJ$27</c:f>
              <c:strCache>
                <c:ptCount val="1"/>
                <c:pt idx="0">
                  <c:v>0,320%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Feuil1!$AI$28:$AI$611</c:f>
              <c:numCache>
                <c:ptCount val="584"/>
                <c:pt idx="0">
                  <c:v>-0</c:v>
                </c:pt>
                <c:pt idx="1">
                  <c:v>-0</c:v>
                </c:pt>
                <c:pt idx="2">
                  <c:v>-0</c:v>
                </c:pt>
                <c:pt idx="3">
                  <c:v>-0</c:v>
                </c:pt>
                <c:pt idx="4">
                  <c:v>-0</c:v>
                </c:pt>
                <c:pt idx="5">
                  <c:v>-0</c:v>
                </c:pt>
                <c:pt idx="6">
                  <c:v>-0</c:v>
                </c:pt>
                <c:pt idx="7">
                  <c:v>-0</c:v>
                </c:pt>
                <c:pt idx="8">
                  <c:v>-0</c:v>
                </c:pt>
                <c:pt idx="9">
                  <c:v>-0</c:v>
                </c:pt>
                <c:pt idx="10">
                  <c:v>-0</c:v>
                </c:pt>
                <c:pt idx="11">
                  <c:v>-0</c:v>
                </c:pt>
                <c:pt idx="12">
                  <c:v>-0</c:v>
                </c:pt>
                <c:pt idx="13">
                  <c:v>-0</c:v>
                </c:pt>
                <c:pt idx="14">
                  <c:v>-0</c:v>
                </c:pt>
                <c:pt idx="15">
                  <c:v>-0</c:v>
                </c:pt>
                <c:pt idx="16">
                  <c:v>-0</c:v>
                </c:pt>
                <c:pt idx="17">
                  <c:v>-0</c:v>
                </c:pt>
                <c:pt idx="18">
                  <c:v>-0</c:v>
                </c:pt>
                <c:pt idx="19">
                  <c:v>-0</c:v>
                </c:pt>
                <c:pt idx="20">
                  <c:v>-0</c:v>
                </c:pt>
                <c:pt idx="21">
                  <c:v>-0</c:v>
                </c:pt>
                <c:pt idx="22">
                  <c:v>0.00020897720719403526</c:v>
                </c:pt>
                <c:pt idx="23">
                  <c:v>0.0011456949459107404</c:v>
                </c:pt>
                <c:pt idx="24">
                  <c:v>0.0030579350068921404</c:v>
                </c:pt>
                <c:pt idx="25">
                  <c:v>0.00607613909803841</c:v>
                </c:pt>
                <c:pt idx="26">
                  <c:v>0.010267416831304235</c:v>
                </c:pt>
                <c:pt idx="27">
                  <c:v>0.015655308866723634</c:v>
                </c:pt>
                <c:pt idx="28">
                  <c:v>0.022230356447428868</c:v>
                </c:pt>
                <c:pt idx="29">
                  <c:v>0.029956742327707602</c:v>
                </c:pt>
                <c:pt idx="30">
                  <c:v>0.0387768795433598</c:v>
                </c:pt>
                <c:pt idx="31">
                  <c:v>0.04861478916503721</c:v>
                </c:pt>
                <c:pt idx="32">
                  <c:v>0.05937870115246226</c:v>
                </c:pt>
                <c:pt idx="33">
                  <c:v>0.07096312533642721</c:v>
                </c:pt>
                <c:pt idx="34">
                  <c:v>0.08325518098105646</c:v>
                </c:pt>
                <c:pt idx="35">
                  <c:v>0.09616584484044784</c:v>
                </c:pt>
                <c:pt idx="36">
                  <c:v>0.10963111970635435</c:v>
                </c:pt>
                <c:pt idx="37">
                  <c:v>0.12359938019104773</c:v>
                </c:pt>
                <c:pt idx="38">
                  <c:v>0.13802705054433873</c:v>
                </c:pt>
                <c:pt idx="39">
                  <c:v>0.1528764876754705</c:v>
                </c:pt>
                <c:pt idx="40">
                  <c:v>0.16811460442577902</c:v>
                </c:pt>
                <c:pt idx="41">
                  <c:v>0.18371180476178173</c:v>
                </c:pt>
                <c:pt idx="42">
                  <c:v>0.18371180476178173</c:v>
                </c:pt>
                <c:pt idx="43">
                  <c:v>0.19246035290991614</c:v>
                </c:pt>
                <c:pt idx="44">
                  <c:v>0.20192576001348733</c:v>
                </c:pt>
                <c:pt idx="45">
                  <c:v>0.21219301320316175</c:v>
                </c:pt>
                <c:pt idx="46">
                  <c:v>0.223360502006365</c:v>
                </c:pt>
                <c:pt idx="47">
                  <c:v>0.23554269399920713</c:v>
                </c:pt>
                <c:pt idx="48">
                  <c:v>0.24887346514092057</c:v>
                </c:pt>
                <c:pt idx="49">
                  <c:v>0.26351027672624044</c:v>
                </c:pt>
                <c:pt idx="50">
                  <c:v>0.27963945720807354</c:v>
                </c:pt>
                <c:pt idx="51">
                  <c:v>0.2974829401307867</c:v>
                </c:pt>
                <c:pt idx="52">
                  <c:v>0.31730694144055843</c:v>
                </c:pt>
                <c:pt idx="53">
                  <c:v>0.33943324943343556</c:v>
                </c:pt>
                <c:pt idx="54">
                  <c:v>0.3642540780201564</c:v>
                </c:pt>
                <c:pt idx="55">
                  <c:v>0.39225184548614056</c:v>
                </c:pt>
                <c:pt idx="56">
                  <c:v>0.42402586184294105</c:v>
                </c:pt>
                <c:pt idx="57">
                  <c:v>0.4603288624245348</c:v>
                </c:pt>
                <c:pt idx="58">
                  <c:v>0.502117823126226</c:v>
                </c:pt>
                <c:pt idx="59">
                  <c:v>0.5506258960406002</c:v>
                </c:pt>
                <c:pt idx="60">
                  <c:v>0.6074662574810474</c:v>
                </c:pt>
                <c:pt idx="61">
                  <c:v>0.6747853439609635</c:v>
                </c:pt>
                <c:pt idx="62">
                  <c:v>0.7554946021748788</c:v>
                </c:pt>
                <c:pt idx="63">
                  <c:v>0.8536308944307301</c:v>
                </c:pt>
                <c:pt idx="64">
                  <c:v>0.9749350950436297</c:v>
                </c:pt>
                <c:pt idx="65">
                  <c:v>1.1278155292601688</c:v>
                </c:pt>
                <c:pt idx="66">
                  <c:v>1.325021416161154</c:v>
                </c:pt>
                <c:pt idx="67">
                  <c:v>1.5866955085477807</c:v>
                </c:pt>
                <c:pt idx="68">
                  <c:v>1.9462666874458279</c:v>
                </c:pt>
                <c:pt idx="69">
                  <c:v>2.46256515484126</c:v>
                </c:pt>
                <c:pt idx="70">
                  <c:v>3.24624473947163</c:v>
                </c:pt>
                <c:pt idx="71">
                  <c:v>4.516327922437032</c:v>
                </c:pt>
                <c:pt idx="72">
                  <c:v>6.5893101428175225</c:v>
                </c:pt>
                <c:pt idx="73">
                  <c:v>6.5893101428175225</c:v>
                </c:pt>
                <c:pt idx="74">
                  <c:v>6.702628304547378</c:v>
                </c:pt>
                <c:pt idx="75">
                  <c:v>6.810851825232734</c:v>
                </c:pt>
                <c:pt idx="76">
                  <c:v>6.9121906566442854</c:v>
                </c:pt>
                <c:pt idx="77">
                  <c:v>7.01183921667238</c:v>
                </c:pt>
                <c:pt idx="78">
                  <c:v>7.1018514695786195</c:v>
                </c:pt>
                <c:pt idx="79">
                  <c:v>7.190104482697091</c:v>
                </c:pt>
                <c:pt idx="80">
                  <c:v>7.270629146977351</c:v>
                </c:pt>
                <c:pt idx="81">
                  <c:v>7.346887022675404</c:v>
                </c:pt>
                <c:pt idx="82">
                  <c:v>7.418370703540551</c:v>
                </c:pt>
                <c:pt idx="83">
                  <c:v>7.4842338698810105</c:v>
                </c:pt>
                <c:pt idx="84">
                  <c:v>7.532882174123924</c:v>
                </c:pt>
                <c:pt idx="85">
                  <c:v>7.595323639167168</c:v>
                </c:pt>
                <c:pt idx="86">
                  <c:v>7.642941752450025</c:v>
                </c:pt>
                <c:pt idx="87">
                  <c:v>7.672199788401924</c:v>
                </c:pt>
                <c:pt idx="88">
                  <c:v>7.705828503854466</c:v>
                </c:pt>
                <c:pt idx="89">
                  <c:v>7.756302549266647</c:v>
                </c:pt>
                <c:pt idx="90">
                  <c:v>7.794431015590598</c:v>
                </c:pt>
                <c:pt idx="91">
                  <c:v>7.808142520006697</c:v>
                </c:pt>
                <c:pt idx="92">
                  <c:v>7.778397472244392</c:v>
                </c:pt>
                <c:pt idx="93">
                  <c:v>7.850731444575832</c:v>
                </c:pt>
                <c:pt idx="95">
                  <c:v>-1.829698330065044</c:v>
                </c:pt>
                <c:pt idx="96">
                  <c:v>-1.3754707843495826</c:v>
                </c:pt>
                <c:pt idx="97">
                  <c:v>-1.3519711644309718</c:v>
                </c:pt>
                <c:pt idx="98">
                  <c:v>-1.3276567338923422</c:v>
                </c:pt>
                <c:pt idx="99">
                  <c:v>-1.3024275242134604</c:v>
                </c:pt>
                <c:pt idx="100">
                  <c:v>-1.2761672329029805</c:v>
                </c:pt>
                <c:pt idx="101">
                  <c:v>-1.2487398406309649</c:v>
                </c:pt>
                <c:pt idx="102">
                  <c:v>-1.2199853685224948</c:v>
                </c:pt>
                <c:pt idx="103">
                  <c:v>-1.1897145133722358</c:v>
                </c:pt>
                <c:pt idx="104">
                  <c:v>-1.1577018041340663</c:v>
                </c:pt>
                <c:pt idx="105">
                  <c:v>-1.1236767890093122</c:v>
                </c:pt>
                <c:pt idx="106">
                  <c:v>-1.0873125695919428</c:v>
                </c:pt>
                <c:pt idx="107">
                  <c:v>-1.0482107169407129</c:v>
                </c:pt>
                <c:pt idx="108">
                  <c:v>-1.0058811868001922</c:v>
                </c:pt>
                <c:pt idx="109">
                  <c:v>-0.9419130975938517</c:v>
                </c:pt>
                <c:pt idx="110">
                  <c:v>-0.8315706613826217</c:v>
                </c:pt>
                <c:pt idx="111">
                  <c:v>-0.7156552600391065</c:v>
                </c:pt>
                <c:pt idx="112">
                  <c:v>-0.5929145060158929</c:v>
                </c:pt>
                <c:pt idx="113">
                  <c:v>-0.46171017762065736</c:v>
                </c:pt>
                <c:pt idx="114">
                  <c:v>-0.31986269789117633</c:v>
                </c:pt>
                <c:pt idx="115">
                  <c:v>-0.16441596513425405</c:v>
                </c:pt>
                <c:pt idx="116">
                  <c:v>0.008728301069879395</c:v>
                </c:pt>
                <c:pt idx="117">
                  <c:v>0.1969766095398726</c:v>
                </c:pt>
                <c:pt idx="118">
                  <c:v>0.41396584472304465</c:v>
                </c:pt>
                <c:pt idx="119">
                  <c:v>0.67594887464492</c:v>
                </c:pt>
                <c:pt idx="120">
                  <c:v>1.0373795052888781</c:v>
                </c:pt>
                <c:pt idx="121">
                  <c:v>1.6108265538745015</c:v>
                </c:pt>
                <c:pt idx="122">
                  <c:v>2.3431810077590316</c:v>
                </c:pt>
                <c:pt idx="123">
                  <c:v>3.4416529228833346</c:v>
                </c:pt>
                <c:pt idx="124">
                  <c:v>5.215814014998336</c:v>
                </c:pt>
                <c:pt idx="125">
                  <c:v>7.822758638708797</c:v>
                </c:pt>
                <c:pt idx="126">
                  <c:v>7.822758638708797</c:v>
                </c:pt>
                <c:pt idx="127">
                  <c:v>7.96125201378816</c:v>
                </c:pt>
                <c:pt idx="128">
                  <c:v>8.094123644130551</c:v>
                </c:pt>
                <c:pt idx="129">
                  <c:v>8.219487325201358</c:v>
                </c:pt>
                <c:pt idx="130">
                  <c:v>8.342779818367095</c:v>
                </c:pt>
                <c:pt idx="131">
                  <c:v>8.455702265474862</c:v>
                </c:pt>
                <c:pt idx="132">
                  <c:v>8.566476689812891</c:v>
                </c:pt>
                <c:pt idx="133">
                  <c:v>8.66887597920794</c:v>
                </c:pt>
                <c:pt idx="134">
                  <c:v>8.76650549932561</c:v>
                </c:pt>
                <c:pt idx="135">
                  <c:v>8.85883842449259</c:v>
                </c:pt>
                <c:pt idx="136">
                  <c:v>8.944997814350932</c:v>
                </c:pt>
                <c:pt idx="137">
                  <c:v>9.01302891382067</c:v>
                </c:pt>
                <c:pt idx="138">
                  <c:v>9.094925137730087</c:v>
                </c:pt>
                <c:pt idx="139">
                  <c:v>9.161177310645872</c:v>
                </c:pt>
                <c:pt idx="140">
                  <c:v>9.208251541627547</c:v>
                </c:pt>
                <c:pt idx="141">
                  <c:v>9.259477522084119</c:v>
                </c:pt>
                <c:pt idx="142">
                  <c:v>9.324360000645779</c:v>
                </c:pt>
                <c:pt idx="143">
                  <c:v>9.371710203892816</c:v>
                </c:pt>
                <c:pt idx="144">
                  <c:v>9.38906881773383</c:v>
                </c:pt>
                <c:pt idx="145">
                  <c:v>9.36244051139833</c:v>
                </c:pt>
                <c:pt idx="146">
                  <c:v>9.421527771370723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91">
                  <c:v>-3.659396660130088</c:v>
                </c:pt>
                <c:pt idx="192">
                  <c:v>-3.6529706751568356</c:v>
                </c:pt>
                <c:pt idx="193">
                  <c:v>-3.646544690183583</c:v>
                </c:pt>
                <c:pt idx="194">
                  <c:v>-3.6401187052103325</c:v>
                </c:pt>
                <c:pt idx="195">
                  <c:v>-3.63369272023708</c:v>
                </c:pt>
                <c:pt idx="196">
                  <c:v>-3.6272667352638277</c:v>
                </c:pt>
                <c:pt idx="197">
                  <c:v>-3.6208407502905766</c:v>
                </c:pt>
                <c:pt idx="198">
                  <c:v>-3.614414765317325</c:v>
                </c:pt>
                <c:pt idx="199">
                  <c:v>-3.6079887803440727</c:v>
                </c:pt>
                <c:pt idx="200">
                  <c:v>-3.601562795370821</c:v>
                </c:pt>
                <c:pt idx="201">
                  <c:v>-3.595136810397569</c:v>
                </c:pt>
                <c:pt idx="202">
                  <c:v>-3.588710825424317</c:v>
                </c:pt>
                <c:pt idx="203">
                  <c:v>-3.582284840451065</c:v>
                </c:pt>
                <c:pt idx="204">
                  <c:v>-3.575858855477814</c:v>
                </c:pt>
                <c:pt idx="205">
                  <c:v>-3.5694328705045617</c:v>
                </c:pt>
                <c:pt idx="206">
                  <c:v>-3.5630068855313097</c:v>
                </c:pt>
                <c:pt idx="207">
                  <c:v>-3.5565809005580578</c:v>
                </c:pt>
                <c:pt idx="208">
                  <c:v>-3.550154915584806</c:v>
                </c:pt>
                <c:pt idx="209">
                  <c:v>-3.543728930611554</c:v>
                </c:pt>
                <c:pt idx="210">
                  <c:v>-3.5373029456383023</c:v>
                </c:pt>
                <c:pt idx="211">
                  <c:v>-3.5308769606650507</c:v>
                </c:pt>
                <c:pt idx="212">
                  <c:v>-3.5308769606650507</c:v>
                </c:pt>
                <c:pt idx="213">
                  <c:v>-3.53015800334665</c:v>
                </c:pt>
                <c:pt idx="214">
                  <c:v>-3.5286773911967697</c:v>
                </c:pt>
                <c:pt idx="215">
                  <c:v>-3.526179086047097</c:v>
                </c:pt>
                <c:pt idx="216">
                  <c:v>-3.522531416660109</c:v>
                </c:pt>
                <c:pt idx="217">
                  <c:v>-3.51767007868987</c:v>
                </c:pt>
                <c:pt idx="218">
                  <c:v>-3.5115772157869727</c:v>
                </c:pt>
                <c:pt idx="219">
                  <c:v>-3.504270206434757</c:v>
                </c:pt>
                <c:pt idx="220">
                  <c:v>-3.4957946047770343</c:v>
                </c:pt>
                <c:pt idx="221">
                  <c:v>-3.481736648762208</c:v>
                </c:pt>
                <c:pt idx="222">
                  <c:v>-3.4396527584528758</c:v>
                </c:pt>
                <c:pt idx="223">
                  <c:v>-3.396663091594851</c:v>
                </c:pt>
                <c:pt idx="224">
                  <c:v>-3.3528870796127572</c:v>
                </c:pt>
                <c:pt idx="225">
                  <c:v>-3.308434656362071</c:v>
                </c:pt>
                <c:pt idx="226">
                  <c:v>-3.2633824275443843</c:v>
                </c:pt>
                <c:pt idx="227">
                  <c:v>-3.2177894632359645</c:v>
                </c:pt>
                <c:pt idx="228">
                  <c:v>-3.171704569824753</c:v>
                </c:pt>
                <c:pt idx="229">
                  <c:v>-3.1251694767560814</c:v>
                </c:pt>
                <c:pt idx="230">
                  <c:v>-3.0782204950885146</c:v>
                </c:pt>
                <c:pt idx="231">
                  <c:v>-3.03088975624245</c:v>
                </c:pt>
                <c:pt idx="232">
                  <c:v>-2.9832058624076825</c:v>
                </c:pt>
                <c:pt idx="233">
                  <c:v>-2.9832058624076825</c:v>
                </c:pt>
                <c:pt idx="234">
                  <c:v>-2.946554573080964</c:v>
                </c:pt>
                <c:pt idx="235">
                  <c:v>-2.909174825620129</c:v>
                </c:pt>
                <c:pt idx="236">
                  <c:v>-2.8709802675392755</c:v>
                </c:pt>
                <c:pt idx="237">
                  <c:v>-2.8318709303181704</c:v>
                </c:pt>
                <c:pt idx="238">
                  <c:v>-2.791730511465466</c:v>
                </c:pt>
                <c:pt idx="239">
                  <c:v>-2.7504229916512264</c:v>
                </c:pt>
                <c:pt idx="240">
                  <c:v>-2.707788392000532</c:v>
                </c:pt>
                <c:pt idx="241">
                  <c:v>-2.6636374093080493</c:v>
                </c:pt>
                <c:pt idx="242">
                  <c:v>-2.6177445725276556</c:v>
                </c:pt>
                <c:pt idx="243">
                  <c:v>-2.5698394298606773</c:v>
                </c:pt>
                <c:pt idx="244">
                  <c:v>-2.519595082901084</c:v>
                </c:pt>
                <c:pt idx="245">
                  <c:v>-2.46661310270763</c:v>
                </c:pt>
                <c:pt idx="246">
                  <c:v>-2.410403445024886</c:v>
                </c:pt>
                <c:pt idx="247">
                  <c:v>-2.314753104810875</c:v>
                </c:pt>
                <c:pt idx="248">
                  <c:v>-2.1309550719846357</c:v>
                </c:pt>
                <c:pt idx="249">
                  <c:v>-1.9415840740261119</c:v>
                </c:pt>
                <c:pt idx="250">
                  <c:v>-1.7453877233878892</c:v>
                </c:pt>
                <c:pt idx="251">
                  <c:v>-1.5407277983776448</c:v>
                </c:pt>
                <c:pt idx="252">
                  <c:v>-1.3254247220331548</c:v>
                </c:pt>
                <c:pt idx="253">
                  <c:v>-1.0965223926612235</c:v>
                </c:pt>
                <c:pt idx="254">
                  <c:v>-0.849922529842081</c:v>
                </c:pt>
                <c:pt idx="255">
                  <c:v>-0.5966394589785486</c:v>
                </c:pt>
                <c:pt idx="256">
                  <c:v>-0.3179327597315077</c:v>
                </c:pt>
                <c:pt idx="257">
                  <c:v>0.005767734254237072</c:v>
                </c:pt>
                <c:pt idx="258">
                  <c:v>0.4629394015740636</c:v>
                </c:pt>
                <c:pt idx="259">
                  <c:v>1.2448305711128067</c:v>
                </c:pt>
                <c:pt idx="260">
                  <c:v>2.1856291459504558</c:v>
                </c:pt>
                <c:pt idx="261">
                  <c:v>3.5878242029185134</c:v>
                </c:pt>
                <c:pt idx="262">
                  <c:v>5.849779572059116</c:v>
                </c:pt>
                <c:pt idx="263">
                  <c:v>8.974459216693738</c:v>
                </c:pt>
                <c:pt idx="264">
                  <c:v>8.974459216693738</c:v>
                </c:pt>
                <c:pt idx="265">
                  <c:v>9.1364591471595</c:v>
                </c:pt>
                <c:pt idx="266">
                  <c:v>9.292837332888288</c:v>
                </c:pt>
                <c:pt idx="267">
                  <c:v>9.441707569345493</c:v>
                </c:pt>
                <c:pt idx="268">
                  <c:v>9.588506617897627</c:v>
                </c:pt>
                <c:pt idx="269">
                  <c:v>9.724935620391793</c:v>
                </c:pt>
                <c:pt idx="270">
                  <c:v>9.859216600116223</c:v>
                </c:pt>
                <c:pt idx="271">
                  <c:v>9.985122444897668</c:v>
                </c:pt>
                <c:pt idx="272">
                  <c:v>10.106258520401735</c:v>
                </c:pt>
                <c:pt idx="273">
                  <c:v>10.22209800095511</c:v>
                </c:pt>
                <c:pt idx="274">
                  <c:v>10.331763946199851</c:v>
                </c:pt>
                <c:pt idx="275">
                  <c:v>10.423301601055984</c:v>
                </c:pt>
                <c:pt idx="276">
                  <c:v>10.5287043803518</c:v>
                </c:pt>
                <c:pt idx="277">
                  <c:v>10.61846310865398</c:v>
                </c:pt>
                <c:pt idx="278">
                  <c:v>10.689043895022055</c:v>
                </c:pt>
                <c:pt idx="279">
                  <c:v>10.76377643086502</c:v>
                </c:pt>
                <c:pt idx="280">
                  <c:v>10.849030669389485</c:v>
                </c:pt>
                <c:pt idx="281">
                  <c:v>10.912165233725819</c:v>
                </c:pt>
                <c:pt idx="282">
                  <c:v>10.940230190443792</c:v>
                </c:pt>
                <c:pt idx="283">
                  <c:v>10.923419361150764</c:v>
                </c:pt>
                <c:pt idx="284">
                  <c:v>10.992324098165628</c:v>
                </c:pt>
                <c:pt idx="286">
                  <c:v>-5.489094990195131</c:v>
                </c:pt>
                <c:pt idx="287">
                  <c:v>-5.479456012735253</c:v>
                </c:pt>
                <c:pt idx="288">
                  <c:v>-5.469817035275375</c:v>
                </c:pt>
                <c:pt idx="289">
                  <c:v>-5.460178057815497</c:v>
                </c:pt>
                <c:pt idx="290">
                  <c:v>-5.45053908035562</c:v>
                </c:pt>
                <c:pt idx="291">
                  <c:v>-5.440900102895743</c:v>
                </c:pt>
                <c:pt idx="292">
                  <c:v>-5.4312611254358645</c:v>
                </c:pt>
                <c:pt idx="293">
                  <c:v>-5.421622147975986</c:v>
                </c:pt>
                <c:pt idx="294">
                  <c:v>-5.411983170516108</c:v>
                </c:pt>
                <c:pt idx="295">
                  <c:v>-5.402344193056231</c:v>
                </c:pt>
                <c:pt idx="296">
                  <c:v>-5.392705215596353</c:v>
                </c:pt>
                <c:pt idx="297">
                  <c:v>-5.3830662381364744</c:v>
                </c:pt>
                <c:pt idx="298">
                  <c:v>-5.373427260676598</c:v>
                </c:pt>
                <c:pt idx="299">
                  <c:v>-5.36378828321672</c:v>
                </c:pt>
                <c:pt idx="300">
                  <c:v>-5.354149305756843</c:v>
                </c:pt>
                <c:pt idx="301">
                  <c:v>-5.344510328296964</c:v>
                </c:pt>
                <c:pt idx="302">
                  <c:v>-5.334871350837086</c:v>
                </c:pt>
                <c:pt idx="303">
                  <c:v>-5.32523237337721</c:v>
                </c:pt>
                <c:pt idx="304">
                  <c:v>-5.315593395917331</c:v>
                </c:pt>
                <c:pt idx="305">
                  <c:v>-5.305954418457453</c:v>
                </c:pt>
                <c:pt idx="306">
                  <c:v>-5.296315440997574</c:v>
                </c:pt>
                <c:pt idx="307">
                  <c:v>-5.296315440997574</c:v>
                </c:pt>
                <c:pt idx="308">
                  <c:v>-5.295346584263549</c:v>
                </c:pt>
                <c:pt idx="309">
                  <c:v>-5.2936160726980415</c:v>
                </c:pt>
                <c:pt idx="310">
                  <c:v>-5.290867868132743</c:v>
                </c:pt>
                <c:pt idx="311">
                  <c:v>-5.286970299330128</c:v>
                </c:pt>
                <c:pt idx="312">
                  <c:v>-5.281859061944263</c:v>
                </c:pt>
                <c:pt idx="313">
                  <c:v>-5.275516299625739</c:v>
                </c:pt>
                <c:pt idx="314">
                  <c:v>-5.2679593908578966</c:v>
                </c:pt>
                <c:pt idx="315">
                  <c:v>-5.259233889784547</c:v>
                </c:pt>
                <c:pt idx="316">
                  <c:v>-5.242684731508279</c:v>
                </c:pt>
                <c:pt idx="317">
                  <c:v>-5.184602280610541</c:v>
                </c:pt>
                <c:pt idx="318">
                  <c:v>-5.12561405316411</c:v>
                </c:pt>
                <c:pt idx="319">
                  <c:v>-5.0658394805936116</c:v>
                </c:pt>
                <c:pt idx="320">
                  <c:v>-5.005388496754518</c:v>
                </c:pt>
                <c:pt idx="321">
                  <c:v>-4.944337707348424</c:v>
                </c:pt>
                <c:pt idx="322">
                  <c:v>-4.8827461824516</c:v>
                </c:pt>
                <c:pt idx="323">
                  <c:v>-4.820662728451982</c:v>
                </c:pt>
                <c:pt idx="324">
                  <c:v>-4.758129074794905</c:v>
                </c:pt>
                <c:pt idx="325">
                  <c:v>-4.695181532538932</c:v>
                </c:pt>
                <c:pt idx="326">
                  <c:v>-4.631852233104461</c:v>
                </c:pt>
                <c:pt idx="327">
                  <c:v>-4.568169778681288</c:v>
                </c:pt>
                <c:pt idx="328">
                  <c:v>-4.568169778681288</c:v>
                </c:pt>
                <c:pt idx="329">
                  <c:v>-4.517638361812344</c:v>
                </c:pt>
                <c:pt idx="330">
                  <c:v>-4.466378486809286</c:v>
                </c:pt>
                <c:pt idx="331">
                  <c:v>-4.414303801186209</c:v>
                </c:pt>
                <c:pt idx="332">
                  <c:v>-4.361314336422879</c:v>
                </c:pt>
                <c:pt idx="333">
                  <c:v>-4.307293790027951</c:v>
                </c:pt>
                <c:pt idx="334">
                  <c:v>-4.2521061426714875</c:v>
                </c:pt>
                <c:pt idx="335">
                  <c:v>-4.195591415478569</c:v>
                </c:pt>
                <c:pt idx="336">
                  <c:v>-4.137560305243862</c:v>
                </c:pt>
                <c:pt idx="337">
                  <c:v>-4.077787340921245</c:v>
                </c:pt>
                <c:pt idx="338">
                  <c:v>-4.016002070712043</c:v>
                </c:pt>
                <c:pt idx="339">
                  <c:v>-3.9518775962102257</c:v>
                </c:pt>
                <c:pt idx="340">
                  <c:v>-3.885015488474547</c:v>
                </c:pt>
                <c:pt idx="341">
                  <c:v>-3.8149257032495782</c:v>
                </c:pt>
                <c:pt idx="342">
                  <c:v>-3.6875931120278977</c:v>
                </c:pt>
                <c:pt idx="343">
                  <c:v>-3.4303394825866502</c:v>
                </c:pt>
                <c:pt idx="344">
                  <c:v>-3.167512888013117</c:v>
                </c:pt>
                <c:pt idx="345">
                  <c:v>-2.8978609407598857</c:v>
                </c:pt>
                <c:pt idx="346">
                  <c:v>-2.6197454191346323</c:v>
                </c:pt>
                <c:pt idx="347">
                  <c:v>-2.330986746175133</c:v>
                </c:pt>
                <c:pt idx="348">
                  <c:v>-2.028628820188193</c:v>
                </c:pt>
                <c:pt idx="349">
                  <c:v>-1.7085733607540414</c:v>
                </c:pt>
                <c:pt idx="350">
                  <c:v>-1.39025552749697</c:v>
                </c:pt>
                <c:pt idx="351">
                  <c:v>-1.0498313641860602</c:v>
                </c:pt>
                <c:pt idx="352">
                  <c:v>-0.6644134061364463</c:v>
                </c:pt>
                <c:pt idx="353">
                  <c:v>-0.11150070214075047</c:v>
                </c:pt>
                <c:pt idx="354">
                  <c:v>0.8788345883511121</c:v>
                </c:pt>
                <c:pt idx="355">
                  <c:v>2.028077284141881</c:v>
                </c:pt>
                <c:pt idx="356">
                  <c:v>3.7339954829536923</c:v>
                </c:pt>
                <c:pt idx="357">
                  <c:v>6.483745129119897</c:v>
                </c:pt>
                <c:pt idx="358">
                  <c:v>10.126159794678678</c:v>
                </c:pt>
                <c:pt idx="359">
                  <c:v>10.126159794678678</c:v>
                </c:pt>
                <c:pt idx="360">
                  <c:v>10.311666280530837</c:v>
                </c:pt>
                <c:pt idx="361">
                  <c:v>10.491551021646027</c:v>
                </c:pt>
                <c:pt idx="362">
                  <c:v>10.663927813489629</c:v>
                </c:pt>
                <c:pt idx="363">
                  <c:v>10.834233417428162</c:v>
                </c:pt>
                <c:pt idx="364">
                  <c:v>10.994168975308723</c:v>
                </c:pt>
                <c:pt idx="365">
                  <c:v>11.151956510419549</c:v>
                </c:pt>
                <c:pt idx="366">
                  <c:v>11.30136891058739</c:v>
                </c:pt>
                <c:pt idx="367">
                  <c:v>11.446011541477858</c:v>
                </c:pt>
                <c:pt idx="368">
                  <c:v>11.585357577417634</c:v>
                </c:pt>
                <c:pt idx="369">
                  <c:v>11.71853007804877</c:v>
                </c:pt>
                <c:pt idx="370">
                  <c:v>11.833574288291299</c:v>
                </c:pt>
                <c:pt idx="371">
                  <c:v>11.962483622973515</c:v>
                </c:pt>
                <c:pt idx="372">
                  <c:v>12.075748906662096</c:v>
                </c:pt>
                <c:pt idx="373">
                  <c:v>12.169836248416564</c:v>
                </c:pt>
                <c:pt idx="374">
                  <c:v>12.268075339645929</c:v>
                </c:pt>
                <c:pt idx="375">
                  <c:v>12.373701338133191</c:v>
                </c:pt>
                <c:pt idx="376">
                  <c:v>12.45262026355882</c:v>
                </c:pt>
                <c:pt idx="377">
                  <c:v>12.491391563153751</c:v>
                </c:pt>
                <c:pt idx="378">
                  <c:v>12.48439821090319</c:v>
                </c:pt>
                <c:pt idx="379">
                  <c:v>12.56312042496052</c:v>
                </c:pt>
                <c:pt idx="381">
                  <c:v>-7.318793320260176</c:v>
                </c:pt>
                <c:pt idx="382">
                  <c:v>-7.305941350313671</c:v>
                </c:pt>
                <c:pt idx="383">
                  <c:v>-7.293089380367166</c:v>
                </c:pt>
                <c:pt idx="384">
                  <c:v>-7.280237410420665</c:v>
                </c:pt>
                <c:pt idx="385">
                  <c:v>-7.26738544047416</c:v>
                </c:pt>
                <c:pt idx="386">
                  <c:v>-7.254533470527655</c:v>
                </c:pt>
                <c:pt idx="387">
                  <c:v>-7.241681500581153</c:v>
                </c:pt>
                <c:pt idx="388">
                  <c:v>-7.22882953063465</c:v>
                </c:pt>
                <c:pt idx="389">
                  <c:v>-7.215977560688145</c:v>
                </c:pt>
                <c:pt idx="390">
                  <c:v>-7.203125590741642</c:v>
                </c:pt>
                <c:pt idx="391">
                  <c:v>-7.190273620795138</c:v>
                </c:pt>
                <c:pt idx="392">
                  <c:v>-7.177421650848634</c:v>
                </c:pt>
                <c:pt idx="393">
                  <c:v>-7.16456968090213</c:v>
                </c:pt>
                <c:pt idx="394">
                  <c:v>-7.151717710955628</c:v>
                </c:pt>
                <c:pt idx="395">
                  <c:v>-7.138865741009123</c:v>
                </c:pt>
                <c:pt idx="396">
                  <c:v>-7.1260137710626195</c:v>
                </c:pt>
                <c:pt idx="397">
                  <c:v>-7.1131618011161155</c:v>
                </c:pt>
                <c:pt idx="398">
                  <c:v>-7.100309831169612</c:v>
                </c:pt>
                <c:pt idx="399">
                  <c:v>-7.087457861223108</c:v>
                </c:pt>
                <c:pt idx="400">
                  <c:v>-7.0746058912766046</c:v>
                </c:pt>
                <c:pt idx="401">
                  <c:v>-7.0617539213301015</c:v>
                </c:pt>
                <c:pt idx="402">
                  <c:v>-7.0617539213301015</c:v>
                </c:pt>
                <c:pt idx="403">
                  <c:v>-7.060535165180448</c:v>
                </c:pt>
                <c:pt idx="404">
                  <c:v>-7.0585547541993146</c:v>
                </c:pt>
                <c:pt idx="405">
                  <c:v>-7.0555566502183895</c:v>
                </c:pt>
                <c:pt idx="406">
                  <c:v>-7.051409182000147</c:v>
                </c:pt>
                <c:pt idx="407">
                  <c:v>-7.046048045198656</c:v>
                </c:pt>
                <c:pt idx="408">
                  <c:v>-7.039455383464506</c:v>
                </c:pt>
                <c:pt idx="409">
                  <c:v>-7.031648575281037</c:v>
                </c:pt>
                <c:pt idx="410">
                  <c:v>-7.022673174792062</c:v>
                </c:pt>
                <c:pt idx="411">
                  <c:v>-7.003632814254352</c:v>
                </c:pt>
                <c:pt idx="412">
                  <c:v>-6.929551802768207</c:v>
                </c:pt>
                <c:pt idx="413">
                  <c:v>-6.854565014733371</c:v>
                </c:pt>
                <c:pt idx="414">
                  <c:v>-6.778791881574464</c:v>
                </c:pt>
                <c:pt idx="415">
                  <c:v>-6.702342337146966</c:v>
                </c:pt>
                <c:pt idx="416">
                  <c:v>-6.625292987152467</c:v>
                </c:pt>
                <c:pt idx="417">
                  <c:v>-6.547702901667236</c:v>
                </c:pt>
                <c:pt idx="418">
                  <c:v>-6.469620887079212</c:v>
                </c:pt>
                <c:pt idx="419">
                  <c:v>-6.391088672833728</c:v>
                </c:pt>
                <c:pt idx="420">
                  <c:v>-6.31214256998935</c:v>
                </c:pt>
                <c:pt idx="421">
                  <c:v>-6.232814709966474</c:v>
                </c:pt>
                <c:pt idx="422">
                  <c:v>-6.153133694954893</c:v>
                </c:pt>
                <c:pt idx="423">
                  <c:v>-6.153133694954893</c:v>
                </c:pt>
                <c:pt idx="424">
                  <c:v>-6.088722150543727</c:v>
                </c:pt>
                <c:pt idx="425">
                  <c:v>-6.023582147998443</c:v>
                </c:pt>
                <c:pt idx="426">
                  <c:v>-5.957627334833143</c:v>
                </c:pt>
                <c:pt idx="427">
                  <c:v>-5.8907577425275885</c:v>
                </c:pt>
                <c:pt idx="428">
                  <c:v>-5.822857068590436</c:v>
                </c:pt>
                <c:pt idx="429">
                  <c:v>-5.753789293691749</c:v>
                </c:pt>
                <c:pt idx="430">
                  <c:v>-5.683394438956607</c:v>
                </c:pt>
                <c:pt idx="431">
                  <c:v>-5.611483201179676</c:v>
                </c:pt>
                <c:pt idx="432">
                  <c:v>-5.537830109314834</c:v>
                </c:pt>
                <c:pt idx="433">
                  <c:v>-5.462164711563408</c:v>
                </c:pt>
                <c:pt idx="434">
                  <c:v>-5.3841601095193665</c:v>
                </c:pt>
                <c:pt idx="435">
                  <c:v>-5.303417874241465</c:v>
                </c:pt>
                <c:pt idx="436">
                  <c:v>-5.219447961474273</c:v>
                </c:pt>
                <c:pt idx="437">
                  <c:v>-5.060433119244922</c:v>
                </c:pt>
                <c:pt idx="438">
                  <c:v>-4.729723893188664</c:v>
                </c:pt>
                <c:pt idx="439">
                  <c:v>-4.393441702000122</c:v>
                </c:pt>
                <c:pt idx="440">
                  <c:v>-4.050334158131882</c:v>
                </c:pt>
                <c:pt idx="441">
                  <c:v>-3.6987630398916194</c:v>
                </c:pt>
                <c:pt idx="442">
                  <c:v>-3.3365487703171115</c:v>
                </c:pt>
                <c:pt idx="443">
                  <c:v>-2.9607352477151623</c:v>
                </c:pt>
                <c:pt idx="444">
                  <c:v>-2.5672241916660012</c:v>
                </c:pt>
                <c:pt idx="445">
                  <c:v>-2.1838715960153916</c:v>
                </c:pt>
                <c:pt idx="446">
                  <c:v>-1.7817299686406127</c:v>
                </c:pt>
                <c:pt idx="447">
                  <c:v>-1.3345945465271296</c:v>
                </c:pt>
                <c:pt idx="448">
                  <c:v>-0.6859408058555644</c:v>
                </c:pt>
                <c:pt idx="449">
                  <c:v>0.5128386055894174</c:v>
                </c:pt>
                <c:pt idx="450">
                  <c:v>1.8705254223333052</c:v>
                </c:pt>
                <c:pt idx="451">
                  <c:v>3.880166762988873</c:v>
                </c:pt>
                <c:pt idx="452">
                  <c:v>7.117710686180677</c:v>
                </c:pt>
                <c:pt idx="453">
                  <c:v>11.27786037266362</c:v>
                </c:pt>
                <c:pt idx="454">
                  <c:v>11.27786037266362</c:v>
                </c:pt>
                <c:pt idx="455">
                  <c:v>11.486873413902176</c:v>
                </c:pt>
                <c:pt idx="456">
                  <c:v>11.690264710403763</c:v>
                </c:pt>
                <c:pt idx="457">
                  <c:v>11.886148057633761</c:v>
                </c:pt>
                <c:pt idx="458">
                  <c:v>12.079960216958696</c:v>
                </c:pt>
                <c:pt idx="459">
                  <c:v>12.263402330225658</c:v>
                </c:pt>
                <c:pt idx="460">
                  <c:v>12.44469642072288</c:v>
                </c:pt>
                <c:pt idx="461">
                  <c:v>12.617615376277115</c:v>
                </c:pt>
                <c:pt idx="462">
                  <c:v>12.785764562553979</c:v>
                </c:pt>
                <c:pt idx="463">
                  <c:v>12.948617153880157</c:v>
                </c:pt>
                <c:pt idx="464">
                  <c:v>13.105296209897688</c:v>
                </c:pt>
                <c:pt idx="465">
                  <c:v>13.243846975526619</c:v>
                </c:pt>
                <c:pt idx="466">
                  <c:v>13.396262865595231</c:v>
                </c:pt>
                <c:pt idx="467">
                  <c:v>13.533034704670209</c:v>
                </c:pt>
                <c:pt idx="468">
                  <c:v>13.650628601811079</c:v>
                </c:pt>
                <c:pt idx="469">
                  <c:v>13.77237424842684</c:v>
                </c:pt>
                <c:pt idx="470">
                  <c:v>13.898372006876897</c:v>
                </c:pt>
                <c:pt idx="471">
                  <c:v>13.993075293391824</c:v>
                </c:pt>
                <c:pt idx="472">
                  <c:v>14.042552935863714</c:v>
                </c:pt>
                <c:pt idx="473">
                  <c:v>14.045377060655616</c:v>
                </c:pt>
                <c:pt idx="474">
                  <c:v>14.133916751755425</c:v>
                </c:pt>
                <c:pt idx="476">
                  <c:v>-1.1710069312416278</c:v>
                </c:pt>
                <c:pt idx="477">
                  <c:v>-1.1689506160501875</c:v>
                </c:pt>
                <c:pt idx="478">
                  <c:v>-1.166894300858747</c:v>
                </c:pt>
                <c:pt idx="479">
                  <c:v>-1.1648379856673063</c:v>
                </c:pt>
                <c:pt idx="480">
                  <c:v>-1.1627816704758658</c:v>
                </c:pt>
                <c:pt idx="481">
                  <c:v>-1.1607253552844252</c:v>
                </c:pt>
                <c:pt idx="482">
                  <c:v>-1.1586690400929842</c:v>
                </c:pt>
                <c:pt idx="483">
                  <c:v>-1.1566127249015439</c:v>
                </c:pt>
                <c:pt idx="484">
                  <c:v>-1.154556409710103</c:v>
                </c:pt>
                <c:pt idx="485">
                  <c:v>-1.1525000945186628</c:v>
                </c:pt>
                <c:pt idx="486">
                  <c:v>-1.150443779327222</c:v>
                </c:pt>
                <c:pt idx="487">
                  <c:v>-1.1483874641357816</c:v>
                </c:pt>
                <c:pt idx="488">
                  <c:v>-1.1463311489443406</c:v>
                </c:pt>
                <c:pt idx="489">
                  <c:v>-1.1442748337529003</c:v>
                </c:pt>
                <c:pt idx="490">
                  <c:v>-1.1422185185614595</c:v>
                </c:pt>
                <c:pt idx="491">
                  <c:v>-1.140162203370019</c:v>
                </c:pt>
                <c:pt idx="492">
                  <c:v>-1.1381058881785784</c:v>
                </c:pt>
                <c:pt idx="493">
                  <c:v>-1.1360495729871378</c:v>
                </c:pt>
                <c:pt idx="494">
                  <c:v>-1.1339932577956973</c:v>
                </c:pt>
                <c:pt idx="495">
                  <c:v>-1.1319369426042565</c:v>
                </c:pt>
                <c:pt idx="496">
                  <c:v>-1.129880627412816</c:v>
                </c:pt>
                <c:pt idx="497">
                  <c:v>-1.129880627412816</c:v>
                </c:pt>
                <c:pt idx="498">
                  <c:v>-1.1295117145796212</c:v>
                </c:pt>
                <c:pt idx="499">
                  <c:v>-1.1284150612149033</c:v>
                </c:pt>
                <c:pt idx="500">
                  <c:v>-1.1263428855279212</c:v>
                </c:pt>
                <c:pt idx="501">
                  <c:v>-1.123164745810774</c:v>
                </c:pt>
                <c:pt idx="502">
                  <c:v>-1.1188135324515072</c:v>
                </c:pt>
                <c:pt idx="503">
                  <c:v>-1.113265704790087</c:v>
                </c:pt>
                <c:pt idx="504">
                  <c:v>-1.1065307215833808</c:v>
                </c:pt>
                <c:pt idx="505">
                  <c:v>-1.098644400077101</c:v>
                </c:pt>
                <c:pt idx="506">
                  <c:v>-1.088229893414126</c:v>
                </c:pt>
                <c:pt idx="507">
                  <c:v>-1.0681529050158687</c:v>
                </c:pt>
                <c:pt idx="508">
                  <c:v>-1.0471499142518639</c:v>
                </c:pt>
                <c:pt idx="509">
                  <c:v>-1.025326411291319</c:v>
                </c:pt>
                <c:pt idx="510">
                  <c:v>-1.00279527687011</c:v>
                </c:pt>
                <c:pt idx="511">
                  <c:v>-0.9796455342341387</c:v>
                </c:pt>
                <c:pt idx="512">
                  <c:v>-0.9559411805916525</c:v>
                </c:pt>
                <c:pt idx="513">
                  <c:v>-0.9317338413303792</c:v>
                </c:pt>
                <c:pt idx="514">
                  <c:v>-0.9070670922005084</c:v>
                </c:pt>
                <c:pt idx="515">
                  <c:v>-0.8819785762927966</c:v>
                </c:pt>
                <c:pt idx="516">
                  <c:v>-0.8565013807659083</c:v>
                </c:pt>
                <c:pt idx="517">
                  <c:v>-0.8306651016533257</c:v>
                </c:pt>
                <c:pt idx="518">
                  <c:v>-0.8306651016533257</c:v>
                </c:pt>
                <c:pt idx="519">
                  <c:v>-0.8130332718781679</c:v>
                </c:pt>
                <c:pt idx="520">
                  <c:v>-0.7946845831475733</c:v>
                </c:pt>
                <c:pt idx="521">
                  <c:v>-0.7755340483308756</c:v>
                </c:pt>
                <c:pt idx="522">
                  <c:v>-0.755483277900649</c:v>
                </c:pt>
                <c:pt idx="523">
                  <c:v>-0.7344178042807835</c:v>
                </c:pt>
                <c:pt idx="524">
                  <c:v>-0.7122037515120467</c:v>
                </c:pt>
                <c:pt idx="525">
                  <c:v>-0.6886836582997033</c:v>
                </c:pt>
                <c:pt idx="526">
                  <c:v>-0.663671196190847</c:v>
                </c:pt>
                <c:pt idx="527">
                  <c:v>-0.6369444316411106</c:v>
                </c:pt>
                <c:pt idx="528">
                  <c:v>-0.6082371487043153</c:v>
                </c:pt>
                <c:pt idx="529">
                  <c:v>-0.5772275590844149</c:v>
                </c:pt>
                <c:pt idx="530">
                  <c:v>-0.5435234488706706</c:v>
                </c:pt>
                <c:pt idx="531">
                  <c:v>-0.5066423997776632</c:v>
                </c:pt>
                <c:pt idx="532">
                  <c:v>-0.4545917427759538</c:v>
                </c:pt>
                <c:pt idx="533">
                  <c:v>-0.3712771603607544</c:v>
                </c:pt>
                <c:pt idx="534">
                  <c:v>-0.2824766178254573</c:v>
                </c:pt>
                <c:pt idx="535">
                  <c:v>-0.1869569630774773</c:v>
                </c:pt>
                <c:pt idx="536">
                  <c:v>-0.08310501980342438</c:v>
                </c:pt>
                <c:pt idx="537">
                  <c:v>0.031225648510097258</c:v>
                </c:pt>
                <c:pt idx="538">
                  <c:v>0.15894648855761828</c:v>
                </c:pt>
                <c:pt idx="539">
                  <c:v>0.3040943626470756</c:v>
                </c:pt>
                <c:pt idx="540">
                  <c:v>0.46702081119184014</c:v>
                </c:pt>
                <c:pt idx="541">
                  <c:v>0.6594004224092554</c:v>
                </c:pt>
                <c:pt idx="542">
                  <c:v>0.8961054863111164</c:v>
                </c:pt>
                <c:pt idx="543">
                  <c:v>1.2190538421702997</c:v>
                </c:pt>
                <c:pt idx="544">
                  <c:v>1.7120292584783432</c:v>
                </c:pt>
                <c:pt idx="545">
                  <c:v>2.361731963283771</c:v>
                </c:pt>
                <c:pt idx="546">
                  <c:v>3.339794358694145</c:v>
                </c:pt>
                <c:pt idx="547">
                  <c:v>4.92206587895593</c:v>
                </c:pt>
                <c:pt idx="548">
                  <c:v>7.326398512727885</c:v>
                </c:pt>
                <c:pt idx="549">
                  <c:v>7.326398512727885</c:v>
                </c:pt>
                <c:pt idx="550">
                  <c:v>7.454760869905035</c:v>
                </c:pt>
                <c:pt idx="551">
                  <c:v>7.578028586037687</c:v>
                </c:pt>
                <c:pt idx="552">
                  <c:v>7.6944116128965305</c:v>
                </c:pt>
                <c:pt idx="553">
                  <c:v>7.809104368371919</c:v>
                </c:pt>
                <c:pt idx="554">
                  <c:v>7.914160816725454</c:v>
                </c:pt>
                <c:pt idx="555">
                  <c:v>8.01745802529122</c:v>
                </c:pt>
                <c:pt idx="556">
                  <c:v>8.113026885018776</c:v>
                </c:pt>
                <c:pt idx="557">
                  <c:v>8.204328956164124</c:v>
                </c:pt>
                <c:pt idx="558">
                  <c:v>8.290856832476566</c:v>
                </c:pt>
                <c:pt idx="559">
                  <c:v>8.37176419426432</c:v>
                </c:pt>
                <c:pt idx="560">
                  <c:v>8.435456693954526</c:v>
                </c:pt>
                <c:pt idx="561">
                  <c:v>8.512942354445064</c:v>
                </c:pt>
                <c:pt idx="562">
                  <c:v>8.575604663175218</c:v>
                </c:pt>
                <c:pt idx="563">
                  <c:v>8.61990689457441</c:v>
                </c:pt>
                <c:pt idx="564">
                  <c:v>8.668579805474247</c:v>
                </c:pt>
                <c:pt idx="565">
                  <c:v>8.732091777262617</c:v>
                </c:pt>
                <c:pt idx="566">
                  <c:v>8.78032223468372</c:v>
                </c:pt>
                <c:pt idx="567">
                  <c:v>8.800885798541074</c:v>
                </c:pt>
                <c:pt idx="568">
                  <c:v>8.777423936085949</c:v>
                </c:pt>
                <c:pt idx="569">
                  <c:v>8.838238981605345</c:v>
                </c:pt>
                <c:pt idx="570">
                  <c:v>0</c:v>
                </c:pt>
                <c:pt idx="572">
                  <c:v>6.5893101428175225</c:v>
                </c:pt>
                <c:pt idx="573">
                  <c:v>11.27786037266362</c:v>
                </c:pt>
                <c:pt idx="575">
                  <c:v>-7.0617539213301015</c:v>
                </c:pt>
                <c:pt idx="576">
                  <c:v>0</c:v>
                </c:pt>
                <c:pt idx="578">
                  <c:v>3.674</c:v>
                </c:pt>
                <c:pt idx="579">
                  <c:v>3.674</c:v>
                </c:pt>
                <c:pt idx="580">
                  <c:v>3.674</c:v>
                </c:pt>
                <c:pt idx="581">
                  <c:v>3.674</c:v>
                </c:pt>
                <c:pt idx="582">
                  <c:v>3.674</c:v>
                </c:pt>
                <c:pt idx="583">
                  <c:v>3.674</c:v>
                </c:pt>
              </c:numCache>
            </c:numRef>
          </c:xVal>
          <c:yVal>
            <c:numRef>
              <c:f>Feuil1!$AJ$28:$AJ$611</c:f>
              <c:numCache>
                <c:ptCount val="584"/>
                <c:pt idx="476">
                  <c:v>0</c:v>
                </c:pt>
                <c:pt idx="477">
                  <c:v>0.0003627339997701595</c:v>
                </c:pt>
                <c:pt idx="478">
                  <c:v>0.000725467999540208</c:v>
                </c:pt>
                <c:pt idx="479">
                  <c:v>0.0010882019993103675</c:v>
                </c:pt>
                <c:pt idx="480">
                  <c:v>0.001450935999080416</c:v>
                </c:pt>
                <c:pt idx="481">
                  <c:v>0.0018136699988505756</c:v>
                </c:pt>
                <c:pt idx="482">
                  <c:v>0.002176403998620846</c:v>
                </c:pt>
                <c:pt idx="483">
                  <c:v>0.0025391379983907836</c:v>
                </c:pt>
                <c:pt idx="484">
                  <c:v>0.002901871998161054</c:v>
                </c:pt>
                <c:pt idx="485">
                  <c:v>0.0032646059979311026</c:v>
                </c:pt>
                <c:pt idx="486">
                  <c:v>0.003627339997701262</c:v>
                </c:pt>
                <c:pt idx="487">
                  <c:v>0.003990073997471311</c:v>
                </c:pt>
                <c:pt idx="488">
                  <c:v>0.00435280799724147</c:v>
                </c:pt>
                <c:pt idx="489">
                  <c:v>0.004715541997011519</c:v>
                </c:pt>
                <c:pt idx="490">
                  <c:v>0.005078275996781789</c:v>
                </c:pt>
                <c:pt idx="491">
                  <c:v>0.005441009996551949</c:v>
                </c:pt>
                <c:pt idx="492">
                  <c:v>0.005803743996321997</c:v>
                </c:pt>
                <c:pt idx="493">
                  <c:v>0.006166477996092046</c:v>
                </c:pt>
                <c:pt idx="494">
                  <c:v>0.006529211995862205</c:v>
                </c:pt>
                <c:pt idx="495">
                  <c:v>0.006891945995632476</c:v>
                </c:pt>
                <c:pt idx="496">
                  <c:v>0.007254679995402524</c:v>
                </c:pt>
                <c:pt idx="497">
                  <c:v>0.007254679995402524</c:v>
                </c:pt>
                <c:pt idx="498">
                  <c:v>0.007387032397564219</c:v>
                </c:pt>
                <c:pt idx="499">
                  <c:v>0.007880121882620439</c:v>
                </c:pt>
                <c:pt idx="500">
                  <c:v>0.008852920478446547</c:v>
                </c:pt>
                <c:pt idx="501">
                  <c:v>0.0103648077852867</c:v>
                </c:pt>
                <c:pt idx="502">
                  <c:v>0.012443080996930589</c:v>
                </c:pt>
                <c:pt idx="503">
                  <c:v>0.015093144268135794</c:v>
                </c:pt>
                <c:pt idx="504">
                  <c:v>0.018304010374767032</c:v>
                </c:pt>
                <c:pt idx="505">
                  <c:v>0.022051784371441507</c:v>
                </c:pt>
                <c:pt idx="506">
                  <c:v>0.026904547507690224</c:v>
                </c:pt>
                <c:pt idx="507">
                  <c:v>0.035847538918685085</c:v>
                </c:pt>
                <c:pt idx="508">
                  <c:v>0.045199590889600905</c:v>
                </c:pt>
                <c:pt idx="509">
                  <c:v>0.05490410256005296</c:v>
                </c:pt>
                <c:pt idx="510">
                  <c:v>0.06490147524095224</c:v>
                </c:pt>
                <c:pt idx="511">
                  <c:v>0.075144678379576</c:v>
                </c:pt>
                <c:pt idx="512">
                  <c:v>0.0855996611476193</c:v>
                </c:pt>
                <c:pt idx="513">
                  <c:v>0.09623891684066638</c:v>
                </c:pt>
                <c:pt idx="514">
                  <c:v>0.1070392589877518</c:v>
                </c:pt>
                <c:pt idx="515">
                  <c:v>0.11798071707218244</c:v>
                </c:pt>
                <c:pt idx="516">
                  <c:v>0.12904581381598046</c:v>
                </c:pt>
                <c:pt idx="517">
                  <c:v>0.14021900971990497</c:v>
                </c:pt>
                <c:pt idx="518">
                  <c:v>0.14021900971990497</c:v>
                </c:pt>
                <c:pt idx="519">
                  <c:v>0.14697073777095992</c:v>
                </c:pt>
                <c:pt idx="520">
                  <c:v>0.15401817909152382</c:v>
                </c:pt>
                <c:pt idx="521">
                  <c:v>0.16139406820318197</c:v>
                </c:pt>
                <c:pt idx="522">
                  <c:v>0.1691359190683402</c:v>
                </c:pt>
                <c:pt idx="523">
                  <c:v>0.17728689926797042</c:v>
                </c:pt>
                <c:pt idx="524">
                  <c:v>0.18589689753842498</c:v>
                </c:pt>
                <c:pt idx="525">
                  <c:v>0.19502383502096765</c:v>
                </c:pt>
                <c:pt idx="526">
                  <c:v>0.20473528566636157</c:v>
                </c:pt>
                <c:pt idx="527">
                  <c:v>0.21511049141048366</c:v>
                </c:pt>
                <c:pt idx="528">
                  <c:v>0.2262428848687293</c:v>
                </c:pt>
                <c:pt idx="529">
                  <c:v>0.23824326897960413</c:v>
                </c:pt>
                <c:pt idx="530">
                  <c:v>0.2512438528301786</c:v>
                </c:pt>
                <c:pt idx="531">
                  <c:v>0.26540341066349493</c:v>
                </c:pt>
                <c:pt idx="532">
                  <c:v>0.28429757818867507</c:v>
                </c:pt>
                <c:pt idx="533">
                  <c:v>0.3127163671824843</c:v>
                </c:pt>
                <c:pt idx="534">
                  <c:v>0.34300673479110183</c:v>
                </c:pt>
                <c:pt idx="535">
                  <c:v>0.37552324174542495</c:v>
                </c:pt>
                <c:pt idx="536">
                  <c:v>0.41070745668705344</c:v>
                </c:pt>
                <c:pt idx="537">
                  <c:v>0.4491131454314541</c:v>
                </c:pt>
                <c:pt idx="538">
                  <c:v>0.49143871012630236</c:v>
                </c:pt>
                <c:pt idx="539">
                  <c:v>0.5385674149760209</c:v>
                </c:pt>
                <c:pt idx="540">
                  <c:v>0.5893491154699018</c:v>
                </c:pt>
                <c:pt idx="541">
                  <c:v>0.6465359339577235</c:v>
                </c:pt>
                <c:pt idx="542">
                  <c:v>0.7126488451373832</c:v>
                </c:pt>
                <c:pt idx="543">
                  <c:v>0.789345829957707</c:v>
                </c:pt>
                <c:pt idx="544">
                  <c:v>0.8774157322808305</c:v>
                </c:pt>
                <c:pt idx="545">
                  <c:v>0.9735887874959612</c:v>
                </c:pt>
                <c:pt idx="546">
                  <c:v>1.0404924534770243</c:v>
                </c:pt>
                <c:pt idx="547">
                  <c:v>0.9532620848400688</c:v>
                </c:pt>
                <c:pt idx="548">
                  <c:v>0.4947086321054446</c:v>
                </c:pt>
                <c:pt idx="549">
                  <c:v>0.4947086321054446</c:v>
                </c:pt>
                <c:pt idx="550">
                  <c:v>0.4544106857288801</c:v>
                </c:pt>
                <c:pt idx="551">
                  <c:v>0.4156750220750771</c:v>
                </c:pt>
                <c:pt idx="552">
                  <c:v>0.3793941264084184</c:v>
                </c:pt>
                <c:pt idx="553">
                  <c:v>0.34296563678257863</c:v>
                </c:pt>
                <c:pt idx="554">
                  <c:v>0.31036702681891626</c:v>
                </c:pt>
                <c:pt idx="555">
                  <c:v>0.2776502960998535</c:v>
                </c:pt>
                <c:pt idx="556">
                  <c:v>0.24779292467222858</c:v>
                </c:pt>
                <c:pt idx="557">
                  <c:v>0.21905572680267094</c:v>
                </c:pt>
                <c:pt idx="558">
                  <c:v>0.19167371697966162</c:v>
                </c:pt>
                <c:pt idx="559">
                  <c:v>0.1660616776670576</c:v>
                </c:pt>
                <c:pt idx="560">
                  <c:v>0.14798780523392718</c:v>
                </c:pt>
                <c:pt idx="561">
                  <c:v>0.12194754490129966</c:v>
                </c:pt>
                <c:pt idx="562">
                  <c:v>0.10216345301241425</c:v>
                </c:pt>
                <c:pt idx="563">
                  <c:v>0.09017975816444057</c:v>
                </c:pt>
                <c:pt idx="564">
                  <c:v>0.07457788756940253</c:v>
                </c:pt>
                <c:pt idx="565">
                  <c:v>0.04816702493886371</c:v>
                </c:pt>
                <c:pt idx="566">
                  <c:v>0.02348901263570724</c:v>
                </c:pt>
                <c:pt idx="567">
                  <c:v>0.003105667163014303</c:v>
                </c:pt>
                <c:pt idx="568">
                  <c:v>-0.026784464094618876</c:v>
                </c:pt>
                <c:pt idx="569">
                  <c:v>-8.881784197001252E-16</c:v>
                </c:pt>
                <c:pt idx="57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Feuil1!$AK$27</c:f>
              <c:strCache>
                <c:ptCount val="1"/>
                <c:pt idx="0">
                  <c:v>0,000%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Feuil1!$AI$28:$AI$611</c:f>
              <c:numCache>
                <c:ptCount val="584"/>
                <c:pt idx="0">
                  <c:v>-0</c:v>
                </c:pt>
                <c:pt idx="1">
                  <c:v>-0</c:v>
                </c:pt>
                <c:pt idx="2">
                  <c:v>-0</c:v>
                </c:pt>
                <c:pt idx="3">
                  <c:v>-0</c:v>
                </c:pt>
                <c:pt idx="4">
                  <c:v>-0</c:v>
                </c:pt>
                <c:pt idx="5">
                  <c:v>-0</c:v>
                </c:pt>
                <c:pt idx="6">
                  <c:v>-0</c:v>
                </c:pt>
                <c:pt idx="7">
                  <c:v>-0</c:v>
                </c:pt>
                <c:pt idx="8">
                  <c:v>-0</c:v>
                </c:pt>
                <c:pt idx="9">
                  <c:v>-0</c:v>
                </c:pt>
                <c:pt idx="10">
                  <c:v>-0</c:v>
                </c:pt>
                <c:pt idx="11">
                  <c:v>-0</c:v>
                </c:pt>
                <c:pt idx="12">
                  <c:v>-0</c:v>
                </c:pt>
                <c:pt idx="13">
                  <c:v>-0</c:v>
                </c:pt>
                <c:pt idx="14">
                  <c:v>-0</c:v>
                </c:pt>
                <c:pt idx="15">
                  <c:v>-0</c:v>
                </c:pt>
                <c:pt idx="16">
                  <c:v>-0</c:v>
                </c:pt>
                <c:pt idx="17">
                  <c:v>-0</c:v>
                </c:pt>
                <c:pt idx="18">
                  <c:v>-0</c:v>
                </c:pt>
                <c:pt idx="19">
                  <c:v>-0</c:v>
                </c:pt>
                <c:pt idx="20">
                  <c:v>-0</c:v>
                </c:pt>
                <c:pt idx="21">
                  <c:v>-0</c:v>
                </c:pt>
                <c:pt idx="22">
                  <c:v>0.00020897720719403526</c:v>
                </c:pt>
                <c:pt idx="23">
                  <c:v>0.0011456949459107404</c:v>
                </c:pt>
                <c:pt idx="24">
                  <c:v>0.0030579350068921404</c:v>
                </c:pt>
                <c:pt idx="25">
                  <c:v>0.00607613909803841</c:v>
                </c:pt>
                <c:pt idx="26">
                  <c:v>0.010267416831304235</c:v>
                </c:pt>
                <c:pt idx="27">
                  <c:v>0.015655308866723634</c:v>
                </c:pt>
                <c:pt idx="28">
                  <c:v>0.022230356447428868</c:v>
                </c:pt>
                <c:pt idx="29">
                  <c:v>0.029956742327707602</c:v>
                </c:pt>
                <c:pt idx="30">
                  <c:v>0.0387768795433598</c:v>
                </c:pt>
                <c:pt idx="31">
                  <c:v>0.04861478916503721</c:v>
                </c:pt>
                <c:pt idx="32">
                  <c:v>0.05937870115246226</c:v>
                </c:pt>
                <c:pt idx="33">
                  <c:v>0.07096312533642721</c:v>
                </c:pt>
                <c:pt idx="34">
                  <c:v>0.08325518098105646</c:v>
                </c:pt>
                <c:pt idx="35">
                  <c:v>0.09616584484044784</c:v>
                </c:pt>
                <c:pt idx="36">
                  <c:v>0.10963111970635435</c:v>
                </c:pt>
                <c:pt idx="37">
                  <c:v>0.12359938019104773</c:v>
                </c:pt>
                <c:pt idx="38">
                  <c:v>0.13802705054433873</c:v>
                </c:pt>
                <c:pt idx="39">
                  <c:v>0.1528764876754705</c:v>
                </c:pt>
                <c:pt idx="40">
                  <c:v>0.16811460442577902</c:v>
                </c:pt>
                <c:pt idx="41">
                  <c:v>0.18371180476178173</c:v>
                </c:pt>
                <c:pt idx="42">
                  <c:v>0.18371180476178173</c:v>
                </c:pt>
                <c:pt idx="43">
                  <c:v>0.19246035290991614</c:v>
                </c:pt>
                <c:pt idx="44">
                  <c:v>0.20192576001348733</c:v>
                </c:pt>
                <c:pt idx="45">
                  <c:v>0.21219301320316175</c:v>
                </c:pt>
                <c:pt idx="46">
                  <c:v>0.223360502006365</c:v>
                </c:pt>
                <c:pt idx="47">
                  <c:v>0.23554269399920713</c:v>
                </c:pt>
                <c:pt idx="48">
                  <c:v>0.24887346514092057</c:v>
                </c:pt>
                <c:pt idx="49">
                  <c:v>0.26351027672624044</c:v>
                </c:pt>
                <c:pt idx="50">
                  <c:v>0.27963945720807354</c:v>
                </c:pt>
                <c:pt idx="51">
                  <c:v>0.2974829401307867</c:v>
                </c:pt>
                <c:pt idx="52">
                  <c:v>0.31730694144055843</c:v>
                </c:pt>
                <c:pt idx="53">
                  <c:v>0.33943324943343556</c:v>
                </c:pt>
                <c:pt idx="54">
                  <c:v>0.3642540780201564</c:v>
                </c:pt>
                <c:pt idx="55">
                  <c:v>0.39225184548614056</c:v>
                </c:pt>
                <c:pt idx="56">
                  <c:v>0.42402586184294105</c:v>
                </c:pt>
                <c:pt idx="57">
                  <c:v>0.4603288624245348</c:v>
                </c:pt>
                <c:pt idx="58">
                  <c:v>0.502117823126226</c:v>
                </c:pt>
                <c:pt idx="59">
                  <c:v>0.5506258960406002</c:v>
                </c:pt>
                <c:pt idx="60">
                  <c:v>0.6074662574810474</c:v>
                </c:pt>
                <c:pt idx="61">
                  <c:v>0.6747853439609635</c:v>
                </c:pt>
                <c:pt idx="62">
                  <c:v>0.7554946021748788</c:v>
                </c:pt>
                <c:pt idx="63">
                  <c:v>0.8536308944307301</c:v>
                </c:pt>
                <c:pt idx="64">
                  <c:v>0.9749350950436297</c:v>
                </c:pt>
                <c:pt idx="65">
                  <c:v>1.1278155292601688</c:v>
                </c:pt>
                <c:pt idx="66">
                  <c:v>1.325021416161154</c:v>
                </c:pt>
                <c:pt idx="67">
                  <c:v>1.5866955085477807</c:v>
                </c:pt>
                <c:pt idx="68">
                  <c:v>1.9462666874458279</c:v>
                </c:pt>
                <c:pt idx="69">
                  <c:v>2.46256515484126</c:v>
                </c:pt>
                <c:pt idx="70">
                  <c:v>3.24624473947163</c:v>
                </c:pt>
                <c:pt idx="71">
                  <c:v>4.516327922437032</c:v>
                </c:pt>
                <c:pt idx="72">
                  <c:v>6.5893101428175225</c:v>
                </c:pt>
                <c:pt idx="73">
                  <c:v>6.5893101428175225</c:v>
                </c:pt>
                <c:pt idx="74">
                  <c:v>6.702628304547378</c:v>
                </c:pt>
                <c:pt idx="75">
                  <c:v>6.810851825232734</c:v>
                </c:pt>
                <c:pt idx="76">
                  <c:v>6.9121906566442854</c:v>
                </c:pt>
                <c:pt idx="77">
                  <c:v>7.01183921667238</c:v>
                </c:pt>
                <c:pt idx="78">
                  <c:v>7.1018514695786195</c:v>
                </c:pt>
                <c:pt idx="79">
                  <c:v>7.190104482697091</c:v>
                </c:pt>
                <c:pt idx="80">
                  <c:v>7.270629146977351</c:v>
                </c:pt>
                <c:pt idx="81">
                  <c:v>7.346887022675404</c:v>
                </c:pt>
                <c:pt idx="82">
                  <c:v>7.418370703540551</c:v>
                </c:pt>
                <c:pt idx="83">
                  <c:v>7.4842338698810105</c:v>
                </c:pt>
                <c:pt idx="84">
                  <c:v>7.532882174123924</c:v>
                </c:pt>
                <c:pt idx="85">
                  <c:v>7.595323639167168</c:v>
                </c:pt>
                <c:pt idx="86">
                  <c:v>7.642941752450025</c:v>
                </c:pt>
                <c:pt idx="87">
                  <c:v>7.672199788401924</c:v>
                </c:pt>
                <c:pt idx="88">
                  <c:v>7.705828503854466</c:v>
                </c:pt>
                <c:pt idx="89">
                  <c:v>7.756302549266647</c:v>
                </c:pt>
                <c:pt idx="90">
                  <c:v>7.794431015590598</c:v>
                </c:pt>
                <c:pt idx="91">
                  <c:v>7.808142520006697</c:v>
                </c:pt>
                <c:pt idx="92">
                  <c:v>7.778397472244392</c:v>
                </c:pt>
                <c:pt idx="93">
                  <c:v>7.850731444575832</c:v>
                </c:pt>
                <c:pt idx="95">
                  <c:v>-1.829698330065044</c:v>
                </c:pt>
                <c:pt idx="96">
                  <c:v>-1.3754707843495826</c:v>
                </c:pt>
                <c:pt idx="97">
                  <c:v>-1.3519711644309718</c:v>
                </c:pt>
                <c:pt idx="98">
                  <c:v>-1.3276567338923422</c:v>
                </c:pt>
                <c:pt idx="99">
                  <c:v>-1.3024275242134604</c:v>
                </c:pt>
                <c:pt idx="100">
                  <c:v>-1.2761672329029805</c:v>
                </c:pt>
                <c:pt idx="101">
                  <c:v>-1.2487398406309649</c:v>
                </c:pt>
                <c:pt idx="102">
                  <c:v>-1.2199853685224948</c:v>
                </c:pt>
                <c:pt idx="103">
                  <c:v>-1.1897145133722358</c:v>
                </c:pt>
                <c:pt idx="104">
                  <c:v>-1.1577018041340663</c:v>
                </c:pt>
                <c:pt idx="105">
                  <c:v>-1.1236767890093122</c:v>
                </c:pt>
                <c:pt idx="106">
                  <c:v>-1.0873125695919428</c:v>
                </c:pt>
                <c:pt idx="107">
                  <c:v>-1.0482107169407129</c:v>
                </c:pt>
                <c:pt idx="108">
                  <c:v>-1.0058811868001922</c:v>
                </c:pt>
                <c:pt idx="109">
                  <c:v>-0.9419130975938517</c:v>
                </c:pt>
                <c:pt idx="110">
                  <c:v>-0.8315706613826217</c:v>
                </c:pt>
                <c:pt idx="111">
                  <c:v>-0.7156552600391065</c:v>
                </c:pt>
                <c:pt idx="112">
                  <c:v>-0.5929145060158929</c:v>
                </c:pt>
                <c:pt idx="113">
                  <c:v>-0.46171017762065736</c:v>
                </c:pt>
                <c:pt idx="114">
                  <c:v>-0.31986269789117633</c:v>
                </c:pt>
                <c:pt idx="115">
                  <c:v>-0.16441596513425405</c:v>
                </c:pt>
                <c:pt idx="116">
                  <c:v>0.008728301069879395</c:v>
                </c:pt>
                <c:pt idx="117">
                  <c:v>0.1969766095398726</c:v>
                </c:pt>
                <c:pt idx="118">
                  <c:v>0.41396584472304465</c:v>
                </c:pt>
                <c:pt idx="119">
                  <c:v>0.67594887464492</c:v>
                </c:pt>
                <c:pt idx="120">
                  <c:v>1.0373795052888781</c:v>
                </c:pt>
                <c:pt idx="121">
                  <c:v>1.6108265538745015</c:v>
                </c:pt>
                <c:pt idx="122">
                  <c:v>2.3431810077590316</c:v>
                </c:pt>
                <c:pt idx="123">
                  <c:v>3.4416529228833346</c:v>
                </c:pt>
                <c:pt idx="124">
                  <c:v>5.215814014998336</c:v>
                </c:pt>
                <c:pt idx="125">
                  <c:v>7.822758638708797</c:v>
                </c:pt>
                <c:pt idx="126">
                  <c:v>7.822758638708797</c:v>
                </c:pt>
                <c:pt idx="127">
                  <c:v>7.96125201378816</c:v>
                </c:pt>
                <c:pt idx="128">
                  <c:v>8.094123644130551</c:v>
                </c:pt>
                <c:pt idx="129">
                  <c:v>8.219487325201358</c:v>
                </c:pt>
                <c:pt idx="130">
                  <c:v>8.342779818367095</c:v>
                </c:pt>
                <c:pt idx="131">
                  <c:v>8.455702265474862</c:v>
                </c:pt>
                <c:pt idx="132">
                  <c:v>8.566476689812891</c:v>
                </c:pt>
                <c:pt idx="133">
                  <c:v>8.66887597920794</c:v>
                </c:pt>
                <c:pt idx="134">
                  <c:v>8.76650549932561</c:v>
                </c:pt>
                <c:pt idx="135">
                  <c:v>8.85883842449259</c:v>
                </c:pt>
                <c:pt idx="136">
                  <c:v>8.944997814350932</c:v>
                </c:pt>
                <c:pt idx="137">
                  <c:v>9.01302891382067</c:v>
                </c:pt>
                <c:pt idx="138">
                  <c:v>9.094925137730087</c:v>
                </c:pt>
                <c:pt idx="139">
                  <c:v>9.161177310645872</c:v>
                </c:pt>
                <c:pt idx="140">
                  <c:v>9.208251541627547</c:v>
                </c:pt>
                <c:pt idx="141">
                  <c:v>9.259477522084119</c:v>
                </c:pt>
                <c:pt idx="142">
                  <c:v>9.324360000645779</c:v>
                </c:pt>
                <c:pt idx="143">
                  <c:v>9.371710203892816</c:v>
                </c:pt>
                <c:pt idx="144">
                  <c:v>9.38906881773383</c:v>
                </c:pt>
                <c:pt idx="145">
                  <c:v>9.36244051139833</c:v>
                </c:pt>
                <c:pt idx="146">
                  <c:v>9.421527771370723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91">
                  <c:v>-3.659396660130088</c:v>
                </c:pt>
                <c:pt idx="192">
                  <c:v>-3.6529706751568356</c:v>
                </c:pt>
                <c:pt idx="193">
                  <c:v>-3.646544690183583</c:v>
                </c:pt>
                <c:pt idx="194">
                  <c:v>-3.6401187052103325</c:v>
                </c:pt>
                <c:pt idx="195">
                  <c:v>-3.63369272023708</c:v>
                </c:pt>
                <c:pt idx="196">
                  <c:v>-3.6272667352638277</c:v>
                </c:pt>
                <c:pt idx="197">
                  <c:v>-3.6208407502905766</c:v>
                </c:pt>
                <c:pt idx="198">
                  <c:v>-3.614414765317325</c:v>
                </c:pt>
                <c:pt idx="199">
                  <c:v>-3.6079887803440727</c:v>
                </c:pt>
                <c:pt idx="200">
                  <c:v>-3.601562795370821</c:v>
                </c:pt>
                <c:pt idx="201">
                  <c:v>-3.595136810397569</c:v>
                </c:pt>
                <c:pt idx="202">
                  <c:v>-3.588710825424317</c:v>
                </c:pt>
                <c:pt idx="203">
                  <c:v>-3.582284840451065</c:v>
                </c:pt>
                <c:pt idx="204">
                  <c:v>-3.575858855477814</c:v>
                </c:pt>
                <c:pt idx="205">
                  <c:v>-3.5694328705045617</c:v>
                </c:pt>
                <c:pt idx="206">
                  <c:v>-3.5630068855313097</c:v>
                </c:pt>
                <c:pt idx="207">
                  <c:v>-3.5565809005580578</c:v>
                </c:pt>
                <c:pt idx="208">
                  <c:v>-3.550154915584806</c:v>
                </c:pt>
                <c:pt idx="209">
                  <c:v>-3.543728930611554</c:v>
                </c:pt>
                <c:pt idx="210">
                  <c:v>-3.5373029456383023</c:v>
                </c:pt>
                <c:pt idx="211">
                  <c:v>-3.5308769606650507</c:v>
                </c:pt>
                <c:pt idx="212">
                  <c:v>-3.5308769606650507</c:v>
                </c:pt>
                <c:pt idx="213">
                  <c:v>-3.53015800334665</c:v>
                </c:pt>
                <c:pt idx="214">
                  <c:v>-3.5286773911967697</c:v>
                </c:pt>
                <c:pt idx="215">
                  <c:v>-3.526179086047097</c:v>
                </c:pt>
                <c:pt idx="216">
                  <c:v>-3.522531416660109</c:v>
                </c:pt>
                <c:pt idx="217">
                  <c:v>-3.51767007868987</c:v>
                </c:pt>
                <c:pt idx="218">
                  <c:v>-3.5115772157869727</c:v>
                </c:pt>
                <c:pt idx="219">
                  <c:v>-3.504270206434757</c:v>
                </c:pt>
                <c:pt idx="220">
                  <c:v>-3.4957946047770343</c:v>
                </c:pt>
                <c:pt idx="221">
                  <c:v>-3.481736648762208</c:v>
                </c:pt>
                <c:pt idx="222">
                  <c:v>-3.4396527584528758</c:v>
                </c:pt>
                <c:pt idx="223">
                  <c:v>-3.396663091594851</c:v>
                </c:pt>
                <c:pt idx="224">
                  <c:v>-3.3528870796127572</c:v>
                </c:pt>
                <c:pt idx="225">
                  <c:v>-3.308434656362071</c:v>
                </c:pt>
                <c:pt idx="226">
                  <c:v>-3.2633824275443843</c:v>
                </c:pt>
                <c:pt idx="227">
                  <c:v>-3.2177894632359645</c:v>
                </c:pt>
                <c:pt idx="228">
                  <c:v>-3.171704569824753</c:v>
                </c:pt>
                <c:pt idx="229">
                  <c:v>-3.1251694767560814</c:v>
                </c:pt>
                <c:pt idx="230">
                  <c:v>-3.0782204950885146</c:v>
                </c:pt>
                <c:pt idx="231">
                  <c:v>-3.03088975624245</c:v>
                </c:pt>
                <c:pt idx="232">
                  <c:v>-2.9832058624076825</c:v>
                </c:pt>
                <c:pt idx="233">
                  <c:v>-2.9832058624076825</c:v>
                </c:pt>
                <c:pt idx="234">
                  <c:v>-2.946554573080964</c:v>
                </c:pt>
                <c:pt idx="235">
                  <c:v>-2.909174825620129</c:v>
                </c:pt>
                <c:pt idx="236">
                  <c:v>-2.8709802675392755</c:v>
                </c:pt>
                <c:pt idx="237">
                  <c:v>-2.8318709303181704</c:v>
                </c:pt>
                <c:pt idx="238">
                  <c:v>-2.791730511465466</c:v>
                </c:pt>
                <c:pt idx="239">
                  <c:v>-2.7504229916512264</c:v>
                </c:pt>
                <c:pt idx="240">
                  <c:v>-2.707788392000532</c:v>
                </c:pt>
                <c:pt idx="241">
                  <c:v>-2.6636374093080493</c:v>
                </c:pt>
                <c:pt idx="242">
                  <c:v>-2.6177445725276556</c:v>
                </c:pt>
                <c:pt idx="243">
                  <c:v>-2.5698394298606773</c:v>
                </c:pt>
                <c:pt idx="244">
                  <c:v>-2.519595082901084</c:v>
                </c:pt>
                <c:pt idx="245">
                  <c:v>-2.46661310270763</c:v>
                </c:pt>
                <c:pt idx="246">
                  <c:v>-2.410403445024886</c:v>
                </c:pt>
                <c:pt idx="247">
                  <c:v>-2.314753104810875</c:v>
                </c:pt>
                <c:pt idx="248">
                  <c:v>-2.1309550719846357</c:v>
                </c:pt>
                <c:pt idx="249">
                  <c:v>-1.9415840740261119</c:v>
                </c:pt>
                <c:pt idx="250">
                  <c:v>-1.7453877233878892</c:v>
                </c:pt>
                <c:pt idx="251">
                  <c:v>-1.5407277983776448</c:v>
                </c:pt>
                <c:pt idx="252">
                  <c:v>-1.3254247220331548</c:v>
                </c:pt>
                <c:pt idx="253">
                  <c:v>-1.0965223926612235</c:v>
                </c:pt>
                <c:pt idx="254">
                  <c:v>-0.849922529842081</c:v>
                </c:pt>
                <c:pt idx="255">
                  <c:v>-0.5966394589785486</c:v>
                </c:pt>
                <c:pt idx="256">
                  <c:v>-0.3179327597315077</c:v>
                </c:pt>
                <c:pt idx="257">
                  <c:v>0.005767734254237072</c:v>
                </c:pt>
                <c:pt idx="258">
                  <c:v>0.4629394015740636</c:v>
                </c:pt>
                <c:pt idx="259">
                  <c:v>1.2448305711128067</c:v>
                </c:pt>
                <c:pt idx="260">
                  <c:v>2.1856291459504558</c:v>
                </c:pt>
                <c:pt idx="261">
                  <c:v>3.5878242029185134</c:v>
                </c:pt>
                <c:pt idx="262">
                  <c:v>5.849779572059116</c:v>
                </c:pt>
                <c:pt idx="263">
                  <c:v>8.974459216693738</c:v>
                </c:pt>
                <c:pt idx="264">
                  <c:v>8.974459216693738</c:v>
                </c:pt>
                <c:pt idx="265">
                  <c:v>9.1364591471595</c:v>
                </c:pt>
                <c:pt idx="266">
                  <c:v>9.292837332888288</c:v>
                </c:pt>
                <c:pt idx="267">
                  <c:v>9.441707569345493</c:v>
                </c:pt>
                <c:pt idx="268">
                  <c:v>9.588506617897627</c:v>
                </c:pt>
                <c:pt idx="269">
                  <c:v>9.724935620391793</c:v>
                </c:pt>
                <c:pt idx="270">
                  <c:v>9.859216600116223</c:v>
                </c:pt>
                <c:pt idx="271">
                  <c:v>9.985122444897668</c:v>
                </c:pt>
                <c:pt idx="272">
                  <c:v>10.106258520401735</c:v>
                </c:pt>
                <c:pt idx="273">
                  <c:v>10.22209800095511</c:v>
                </c:pt>
                <c:pt idx="274">
                  <c:v>10.331763946199851</c:v>
                </c:pt>
                <c:pt idx="275">
                  <c:v>10.423301601055984</c:v>
                </c:pt>
                <c:pt idx="276">
                  <c:v>10.5287043803518</c:v>
                </c:pt>
                <c:pt idx="277">
                  <c:v>10.61846310865398</c:v>
                </c:pt>
                <c:pt idx="278">
                  <c:v>10.689043895022055</c:v>
                </c:pt>
                <c:pt idx="279">
                  <c:v>10.76377643086502</c:v>
                </c:pt>
                <c:pt idx="280">
                  <c:v>10.849030669389485</c:v>
                </c:pt>
                <c:pt idx="281">
                  <c:v>10.912165233725819</c:v>
                </c:pt>
                <c:pt idx="282">
                  <c:v>10.940230190443792</c:v>
                </c:pt>
                <c:pt idx="283">
                  <c:v>10.923419361150764</c:v>
                </c:pt>
                <c:pt idx="284">
                  <c:v>10.992324098165628</c:v>
                </c:pt>
                <c:pt idx="286">
                  <c:v>-5.489094990195131</c:v>
                </c:pt>
                <c:pt idx="287">
                  <c:v>-5.479456012735253</c:v>
                </c:pt>
                <c:pt idx="288">
                  <c:v>-5.469817035275375</c:v>
                </c:pt>
                <c:pt idx="289">
                  <c:v>-5.460178057815497</c:v>
                </c:pt>
                <c:pt idx="290">
                  <c:v>-5.45053908035562</c:v>
                </c:pt>
                <c:pt idx="291">
                  <c:v>-5.440900102895743</c:v>
                </c:pt>
                <c:pt idx="292">
                  <c:v>-5.4312611254358645</c:v>
                </c:pt>
                <c:pt idx="293">
                  <c:v>-5.421622147975986</c:v>
                </c:pt>
                <c:pt idx="294">
                  <c:v>-5.411983170516108</c:v>
                </c:pt>
                <c:pt idx="295">
                  <c:v>-5.402344193056231</c:v>
                </c:pt>
                <c:pt idx="296">
                  <c:v>-5.392705215596353</c:v>
                </c:pt>
                <c:pt idx="297">
                  <c:v>-5.3830662381364744</c:v>
                </c:pt>
                <c:pt idx="298">
                  <c:v>-5.373427260676598</c:v>
                </c:pt>
                <c:pt idx="299">
                  <c:v>-5.36378828321672</c:v>
                </c:pt>
                <c:pt idx="300">
                  <c:v>-5.354149305756843</c:v>
                </c:pt>
                <c:pt idx="301">
                  <c:v>-5.344510328296964</c:v>
                </c:pt>
                <c:pt idx="302">
                  <c:v>-5.334871350837086</c:v>
                </c:pt>
                <c:pt idx="303">
                  <c:v>-5.32523237337721</c:v>
                </c:pt>
                <c:pt idx="304">
                  <c:v>-5.315593395917331</c:v>
                </c:pt>
                <c:pt idx="305">
                  <c:v>-5.305954418457453</c:v>
                </c:pt>
                <c:pt idx="306">
                  <c:v>-5.296315440997574</c:v>
                </c:pt>
                <c:pt idx="307">
                  <c:v>-5.296315440997574</c:v>
                </c:pt>
                <c:pt idx="308">
                  <c:v>-5.295346584263549</c:v>
                </c:pt>
                <c:pt idx="309">
                  <c:v>-5.2936160726980415</c:v>
                </c:pt>
                <c:pt idx="310">
                  <c:v>-5.290867868132743</c:v>
                </c:pt>
                <c:pt idx="311">
                  <c:v>-5.286970299330128</c:v>
                </c:pt>
                <c:pt idx="312">
                  <c:v>-5.281859061944263</c:v>
                </c:pt>
                <c:pt idx="313">
                  <c:v>-5.275516299625739</c:v>
                </c:pt>
                <c:pt idx="314">
                  <c:v>-5.2679593908578966</c:v>
                </c:pt>
                <c:pt idx="315">
                  <c:v>-5.259233889784547</c:v>
                </c:pt>
                <c:pt idx="316">
                  <c:v>-5.242684731508279</c:v>
                </c:pt>
                <c:pt idx="317">
                  <c:v>-5.184602280610541</c:v>
                </c:pt>
                <c:pt idx="318">
                  <c:v>-5.12561405316411</c:v>
                </c:pt>
                <c:pt idx="319">
                  <c:v>-5.0658394805936116</c:v>
                </c:pt>
                <c:pt idx="320">
                  <c:v>-5.005388496754518</c:v>
                </c:pt>
                <c:pt idx="321">
                  <c:v>-4.944337707348424</c:v>
                </c:pt>
                <c:pt idx="322">
                  <c:v>-4.8827461824516</c:v>
                </c:pt>
                <c:pt idx="323">
                  <c:v>-4.820662728451982</c:v>
                </c:pt>
                <c:pt idx="324">
                  <c:v>-4.758129074794905</c:v>
                </c:pt>
                <c:pt idx="325">
                  <c:v>-4.695181532538932</c:v>
                </c:pt>
                <c:pt idx="326">
                  <c:v>-4.631852233104461</c:v>
                </c:pt>
                <c:pt idx="327">
                  <c:v>-4.568169778681288</c:v>
                </c:pt>
                <c:pt idx="328">
                  <c:v>-4.568169778681288</c:v>
                </c:pt>
                <c:pt idx="329">
                  <c:v>-4.517638361812344</c:v>
                </c:pt>
                <c:pt idx="330">
                  <c:v>-4.466378486809286</c:v>
                </c:pt>
                <c:pt idx="331">
                  <c:v>-4.414303801186209</c:v>
                </c:pt>
                <c:pt idx="332">
                  <c:v>-4.361314336422879</c:v>
                </c:pt>
                <c:pt idx="333">
                  <c:v>-4.307293790027951</c:v>
                </c:pt>
                <c:pt idx="334">
                  <c:v>-4.2521061426714875</c:v>
                </c:pt>
                <c:pt idx="335">
                  <c:v>-4.195591415478569</c:v>
                </c:pt>
                <c:pt idx="336">
                  <c:v>-4.137560305243862</c:v>
                </c:pt>
                <c:pt idx="337">
                  <c:v>-4.077787340921245</c:v>
                </c:pt>
                <c:pt idx="338">
                  <c:v>-4.016002070712043</c:v>
                </c:pt>
                <c:pt idx="339">
                  <c:v>-3.9518775962102257</c:v>
                </c:pt>
                <c:pt idx="340">
                  <c:v>-3.885015488474547</c:v>
                </c:pt>
                <c:pt idx="341">
                  <c:v>-3.8149257032495782</c:v>
                </c:pt>
                <c:pt idx="342">
                  <c:v>-3.6875931120278977</c:v>
                </c:pt>
                <c:pt idx="343">
                  <c:v>-3.4303394825866502</c:v>
                </c:pt>
                <c:pt idx="344">
                  <c:v>-3.167512888013117</c:v>
                </c:pt>
                <c:pt idx="345">
                  <c:v>-2.8978609407598857</c:v>
                </c:pt>
                <c:pt idx="346">
                  <c:v>-2.6197454191346323</c:v>
                </c:pt>
                <c:pt idx="347">
                  <c:v>-2.330986746175133</c:v>
                </c:pt>
                <c:pt idx="348">
                  <c:v>-2.028628820188193</c:v>
                </c:pt>
                <c:pt idx="349">
                  <c:v>-1.7085733607540414</c:v>
                </c:pt>
                <c:pt idx="350">
                  <c:v>-1.39025552749697</c:v>
                </c:pt>
                <c:pt idx="351">
                  <c:v>-1.0498313641860602</c:v>
                </c:pt>
                <c:pt idx="352">
                  <c:v>-0.6644134061364463</c:v>
                </c:pt>
                <c:pt idx="353">
                  <c:v>-0.11150070214075047</c:v>
                </c:pt>
                <c:pt idx="354">
                  <c:v>0.8788345883511121</c:v>
                </c:pt>
                <c:pt idx="355">
                  <c:v>2.028077284141881</c:v>
                </c:pt>
                <c:pt idx="356">
                  <c:v>3.7339954829536923</c:v>
                </c:pt>
                <c:pt idx="357">
                  <c:v>6.483745129119897</c:v>
                </c:pt>
                <c:pt idx="358">
                  <c:v>10.126159794678678</c:v>
                </c:pt>
                <c:pt idx="359">
                  <c:v>10.126159794678678</c:v>
                </c:pt>
                <c:pt idx="360">
                  <c:v>10.311666280530837</c:v>
                </c:pt>
                <c:pt idx="361">
                  <c:v>10.491551021646027</c:v>
                </c:pt>
                <c:pt idx="362">
                  <c:v>10.663927813489629</c:v>
                </c:pt>
                <c:pt idx="363">
                  <c:v>10.834233417428162</c:v>
                </c:pt>
                <c:pt idx="364">
                  <c:v>10.994168975308723</c:v>
                </c:pt>
                <c:pt idx="365">
                  <c:v>11.151956510419549</c:v>
                </c:pt>
                <c:pt idx="366">
                  <c:v>11.30136891058739</c:v>
                </c:pt>
                <c:pt idx="367">
                  <c:v>11.446011541477858</c:v>
                </c:pt>
                <c:pt idx="368">
                  <c:v>11.585357577417634</c:v>
                </c:pt>
                <c:pt idx="369">
                  <c:v>11.71853007804877</c:v>
                </c:pt>
                <c:pt idx="370">
                  <c:v>11.833574288291299</c:v>
                </c:pt>
                <c:pt idx="371">
                  <c:v>11.962483622973515</c:v>
                </c:pt>
                <c:pt idx="372">
                  <c:v>12.075748906662096</c:v>
                </c:pt>
                <c:pt idx="373">
                  <c:v>12.169836248416564</c:v>
                </c:pt>
                <c:pt idx="374">
                  <c:v>12.268075339645929</c:v>
                </c:pt>
                <c:pt idx="375">
                  <c:v>12.373701338133191</c:v>
                </c:pt>
                <c:pt idx="376">
                  <c:v>12.45262026355882</c:v>
                </c:pt>
                <c:pt idx="377">
                  <c:v>12.491391563153751</c:v>
                </c:pt>
                <c:pt idx="378">
                  <c:v>12.48439821090319</c:v>
                </c:pt>
                <c:pt idx="379">
                  <c:v>12.56312042496052</c:v>
                </c:pt>
                <c:pt idx="381">
                  <c:v>-7.318793320260176</c:v>
                </c:pt>
                <c:pt idx="382">
                  <c:v>-7.305941350313671</c:v>
                </c:pt>
                <c:pt idx="383">
                  <c:v>-7.293089380367166</c:v>
                </c:pt>
                <c:pt idx="384">
                  <c:v>-7.280237410420665</c:v>
                </c:pt>
                <c:pt idx="385">
                  <c:v>-7.26738544047416</c:v>
                </c:pt>
                <c:pt idx="386">
                  <c:v>-7.254533470527655</c:v>
                </c:pt>
                <c:pt idx="387">
                  <c:v>-7.241681500581153</c:v>
                </c:pt>
                <c:pt idx="388">
                  <c:v>-7.22882953063465</c:v>
                </c:pt>
                <c:pt idx="389">
                  <c:v>-7.215977560688145</c:v>
                </c:pt>
                <c:pt idx="390">
                  <c:v>-7.203125590741642</c:v>
                </c:pt>
                <c:pt idx="391">
                  <c:v>-7.190273620795138</c:v>
                </c:pt>
                <c:pt idx="392">
                  <c:v>-7.177421650848634</c:v>
                </c:pt>
                <c:pt idx="393">
                  <c:v>-7.16456968090213</c:v>
                </c:pt>
                <c:pt idx="394">
                  <c:v>-7.151717710955628</c:v>
                </c:pt>
                <c:pt idx="395">
                  <c:v>-7.138865741009123</c:v>
                </c:pt>
                <c:pt idx="396">
                  <c:v>-7.1260137710626195</c:v>
                </c:pt>
                <c:pt idx="397">
                  <c:v>-7.1131618011161155</c:v>
                </c:pt>
                <c:pt idx="398">
                  <c:v>-7.100309831169612</c:v>
                </c:pt>
                <c:pt idx="399">
                  <c:v>-7.087457861223108</c:v>
                </c:pt>
                <c:pt idx="400">
                  <c:v>-7.0746058912766046</c:v>
                </c:pt>
                <c:pt idx="401">
                  <c:v>-7.0617539213301015</c:v>
                </c:pt>
                <c:pt idx="402">
                  <c:v>-7.0617539213301015</c:v>
                </c:pt>
                <c:pt idx="403">
                  <c:v>-7.060535165180448</c:v>
                </c:pt>
                <c:pt idx="404">
                  <c:v>-7.0585547541993146</c:v>
                </c:pt>
                <c:pt idx="405">
                  <c:v>-7.0555566502183895</c:v>
                </c:pt>
                <c:pt idx="406">
                  <c:v>-7.051409182000147</c:v>
                </c:pt>
                <c:pt idx="407">
                  <c:v>-7.046048045198656</c:v>
                </c:pt>
                <c:pt idx="408">
                  <c:v>-7.039455383464506</c:v>
                </c:pt>
                <c:pt idx="409">
                  <c:v>-7.031648575281037</c:v>
                </c:pt>
                <c:pt idx="410">
                  <c:v>-7.022673174792062</c:v>
                </c:pt>
                <c:pt idx="411">
                  <c:v>-7.003632814254352</c:v>
                </c:pt>
                <c:pt idx="412">
                  <c:v>-6.929551802768207</c:v>
                </c:pt>
                <c:pt idx="413">
                  <c:v>-6.854565014733371</c:v>
                </c:pt>
                <c:pt idx="414">
                  <c:v>-6.778791881574464</c:v>
                </c:pt>
                <c:pt idx="415">
                  <c:v>-6.702342337146966</c:v>
                </c:pt>
                <c:pt idx="416">
                  <c:v>-6.625292987152467</c:v>
                </c:pt>
                <c:pt idx="417">
                  <c:v>-6.547702901667236</c:v>
                </c:pt>
                <c:pt idx="418">
                  <c:v>-6.469620887079212</c:v>
                </c:pt>
                <c:pt idx="419">
                  <c:v>-6.391088672833728</c:v>
                </c:pt>
                <c:pt idx="420">
                  <c:v>-6.31214256998935</c:v>
                </c:pt>
                <c:pt idx="421">
                  <c:v>-6.232814709966474</c:v>
                </c:pt>
                <c:pt idx="422">
                  <c:v>-6.153133694954893</c:v>
                </c:pt>
                <c:pt idx="423">
                  <c:v>-6.153133694954893</c:v>
                </c:pt>
                <c:pt idx="424">
                  <c:v>-6.088722150543727</c:v>
                </c:pt>
                <c:pt idx="425">
                  <c:v>-6.023582147998443</c:v>
                </c:pt>
                <c:pt idx="426">
                  <c:v>-5.957627334833143</c:v>
                </c:pt>
                <c:pt idx="427">
                  <c:v>-5.8907577425275885</c:v>
                </c:pt>
                <c:pt idx="428">
                  <c:v>-5.822857068590436</c:v>
                </c:pt>
                <c:pt idx="429">
                  <c:v>-5.753789293691749</c:v>
                </c:pt>
                <c:pt idx="430">
                  <c:v>-5.683394438956607</c:v>
                </c:pt>
                <c:pt idx="431">
                  <c:v>-5.611483201179676</c:v>
                </c:pt>
                <c:pt idx="432">
                  <c:v>-5.537830109314834</c:v>
                </c:pt>
                <c:pt idx="433">
                  <c:v>-5.462164711563408</c:v>
                </c:pt>
                <c:pt idx="434">
                  <c:v>-5.3841601095193665</c:v>
                </c:pt>
                <c:pt idx="435">
                  <c:v>-5.303417874241465</c:v>
                </c:pt>
                <c:pt idx="436">
                  <c:v>-5.219447961474273</c:v>
                </c:pt>
                <c:pt idx="437">
                  <c:v>-5.060433119244922</c:v>
                </c:pt>
                <c:pt idx="438">
                  <c:v>-4.729723893188664</c:v>
                </c:pt>
                <c:pt idx="439">
                  <c:v>-4.393441702000122</c:v>
                </c:pt>
                <c:pt idx="440">
                  <c:v>-4.050334158131882</c:v>
                </c:pt>
                <c:pt idx="441">
                  <c:v>-3.6987630398916194</c:v>
                </c:pt>
                <c:pt idx="442">
                  <c:v>-3.3365487703171115</c:v>
                </c:pt>
                <c:pt idx="443">
                  <c:v>-2.9607352477151623</c:v>
                </c:pt>
                <c:pt idx="444">
                  <c:v>-2.5672241916660012</c:v>
                </c:pt>
                <c:pt idx="445">
                  <c:v>-2.1838715960153916</c:v>
                </c:pt>
                <c:pt idx="446">
                  <c:v>-1.7817299686406127</c:v>
                </c:pt>
                <c:pt idx="447">
                  <c:v>-1.3345945465271296</c:v>
                </c:pt>
                <c:pt idx="448">
                  <c:v>-0.6859408058555644</c:v>
                </c:pt>
                <c:pt idx="449">
                  <c:v>0.5128386055894174</c:v>
                </c:pt>
                <c:pt idx="450">
                  <c:v>1.8705254223333052</c:v>
                </c:pt>
                <c:pt idx="451">
                  <c:v>3.880166762988873</c:v>
                </c:pt>
                <c:pt idx="452">
                  <c:v>7.117710686180677</c:v>
                </c:pt>
                <c:pt idx="453">
                  <c:v>11.27786037266362</c:v>
                </c:pt>
                <c:pt idx="454">
                  <c:v>11.27786037266362</c:v>
                </c:pt>
                <c:pt idx="455">
                  <c:v>11.486873413902176</c:v>
                </c:pt>
                <c:pt idx="456">
                  <c:v>11.690264710403763</c:v>
                </c:pt>
                <c:pt idx="457">
                  <c:v>11.886148057633761</c:v>
                </c:pt>
                <c:pt idx="458">
                  <c:v>12.079960216958696</c:v>
                </c:pt>
                <c:pt idx="459">
                  <c:v>12.263402330225658</c:v>
                </c:pt>
                <c:pt idx="460">
                  <c:v>12.44469642072288</c:v>
                </c:pt>
                <c:pt idx="461">
                  <c:v>12.617615376277115</c:v>
                </c:pt>
                <c:pt idx="462">
                  <c:v>12.785764562553979</c:v>
                </c:pt>
                <c:pt idx="463">
                  <c:v>12.948617153880157</c:v>
                </c:pt>
                <c:pt idx="464">
                  <c:v>13.105296209897688</c:v>
                </c:pt>
                <c:pt idx="465">
                  <c:v>13.243846975526619</c:v>
                </c:pt>
                <c:pt idx="466">
                  <c:v>13.396262865595231</c:v>
                </c:pt>
                <c:pt idx="467">
                  <c:v>13.533034704670209</c:v>
                </c:pt>
                <c:pt idx="468">
                  <c:v>13.650628601811079</c:v>
                </c:pt>
                <c:pt idx="469">
                  <c:v>13.77237424842684</c:v>
                </c:pt>
                <c:pt idx="470">
                  <c:v>13.898372006876897</c:v>
                </c:pt>
                <c:pt idx="471">
                  <c:v>13.993075293391824</c:v>
                </c:pt>
                <c:pt idx="472">
                  <c:v>14.042552935863714</c:v>
                </c:pt>
                <c:pt idx="473">
                  <c:v>14.045377060655616</c:v>
                </c:pt>
                <c:pt idx="474">
                  <c:v>14.133916751755425</c:v>
                </c:pt>
                <c:pt idx="476">
                  <c:v>-1.1710069312416278</c:v>
                </c:pt>
                <c:pt idx="477">
                  <c:v>-1.1689506160501875</c:v>
                </c:pt>
                <c:pt idx="478">
                  <c:v>-1.166894300858747</c:v>
                </c:pt>
                <c:pt idx="479">
                  <c:v>-1.1648379856673063</c:v>
                </c:pt>
                <c:pt idx="480">
                  <c:v>-1.1627816704758658</c:v>
                </c:pt>
                <c:pt idx="481">
                  <c:v>-1.1607253552844252</c:v>
                </c:pt>
                <c:pt idx="482">
                  <c:v>-1.1586690400929842</c:v>
                </c:pt>
                <c:pt idx="483">
                  <c:v>-1.1566127249015439</c:v>
                </c:pt>
                <c:pt idx="484">
                  <c:v>-1.154556409710103</c:v>
                </c:pt>
                <c:pt idx="485">
                  <c:v>-1.1525000945186628</c:v>
                </c:pt>
                <c:pt idx="486">
                  <c:v>-1.150443779327222</c:v>
                </c:pt>
                <c:pt idx="487">
                  <c:v>-1.1483874641357816</c:v>
                </c:pt>
                <c:pt idx="488">
                  <c:v>-1.1463311489443406</c:v>
                </c:pt>
                <c:pt idx="489">
                  <c:v>-1.1442748337529003</c:v>
                </c:pt>
                <c:pt idx="490">
                  <c:v>-1.1422185185614595</c:v>
                </c:pt>
                <c:pt idx="491">
                  <c:v>-1.140162203370019</c:v>
                </c:pt>
                <c:pt idx="492">
                  <c:v>-1.1381058881785784</c:v>
                </c:pt>
                <c:pt idx="493">
                  <c:v>-1.1360495729871378</c:v>
                </c:pt>
                <c:pt idx="494">
                  <c:v>-1.1339932577956973</c:v>
                </c:pt>
                <c:pt idx="495">
                  <c:v>-1.1319369426042565</c:v>
                </c:pt>
                <c:pt idx="496">
                  <c:v>-1.129880627412816</c:v>
                </c:pt>
                <c:pt idx="497">
                  <c:v>-1.129880627412816</c:v>
                </c:pt>
                <c:pt idx="498">
                  <c:v>-1.1295117145796212</c:v>
                </c:pt>
                <c:pt idx="499">
                  <c:v>-1.1284150612149033</c:v>
                </c:pt>
                <c:pt idx="500">
                  <c:v>-1.1263428855279212</c:v>
                </c:pt>
                <c:pt idx="501">
                  <c:v>-1.123164745810774</c:v>
                </c:pt>
                <c:pt idx="502">
                  <c:v>-1.1188135324515072</c:v>
                </c:pt>
                <c:pt idx="503">
                  <c:v>-1.113265704790087</c:v>
                </c:pt>
                <c:pt idx="504">
                  <c:v>-1.1065307215833808</c:v>
                </c:pt>
                <c:pt idx="505">
                  <c:v>-1.098644400077101</c:v>
                </c:pt>
                <c:pt idx="506">
                  <c:v>-1.088229893414126</c:v>
                </c:pt>
                <c:pt idx="507">
                  <c:v>-1.0681529050158687</c:v>
                </c:pt>
                <c:pt idx="508">
                  <c:v>-1.0471499142518639</c:v>
                </c:pt>
                <c:pt idx="509">
                  <c:v>-1.025326411291319</c:v>
                </c:pt>
                <c:pt idx="510">
                  <c:v>-1.00279527687011</c:v>
                </c:pt>
                <c:pt idx="511">
                  <c:v>-0.9796455342341387</c:v>
                </c:pt>
                <c:pt idx="512">
                  <c:v>-0.9559411805916525</c:v>
                </c:pt>
                <c:pt idx="513">
                  <c:v>-0.9317338413303792</c:v>
                </c:pt>
                <c:pt idx="514">
                  <c:v>-0.9070670922005084</c:v>
                </c:pt>
                <c:pt idx="515">
                  <c:v>-0.8819785762927966</c:v>
                </c:pt>
                <c:pt idx="516">
                  <c:v>-0.8565013807659083</c:v>
                </c:pt>
                <c:pt idx="517">
                  <c:v>-0.8306651016533257</c:v>
                </c:pt>
                <c:pt idx="518">
                  <c:v>-0.8306651016533257</c:v>
                </c:pt>
                <c:pt idx="519">
                  <c:v>-0.8130332718781679</c:v>
                </c:pt>
                <c:pt idx="520">
                  <c:v>-0.7946845831475733</c:v>
                </c:pt>
                <c:pt idx="521">
                  <c:v>-0.7755340483308756</c:v>
                </c:pt>
                <c:pt idx="522">
                  <c:v>-0.755483277900649</c:v>
                </c:pt>
                <c:pt idx="523">
                  <c:v>-0.7344178042807835</c:v>
                </c:pt>
                <c:pt idx="524">
                  <c:v>-0.7122037515120467</c:v>
                </c:pt>
                <c:pt idx="525">
                  <c:v>-0.6886836582997033</c:v>
                </c:pt>
                <c:pt idx="526">
                  <c:v>-0.663671196190847</c:v>
                </c:pt>
                <c:pt idx="527">
                  <c:v>-0.6369444316411106</c:v>
                </c:pt>
                <c:pt idx="528">
                  <c:v>-0.6082371487043153</c:v>
                </c:pt>
                <c:pt idx="529">
                  <c:v>-0.5772275590844149</c:v>
                </c:pt>
                <c:pt idx="530">
                  <c:v>-0.5435234488706706</c:v>
                </c:pt>
                <c:pt idx="531">
                  <c:v>-0.5066423997776632</c:v>
                </c:pt>
                <c:pt idx="532">
                  <c:v>-0.4545917427759538</c:v>
                </c:pt>
                <c:pt idx="533">
                  <c:v>-0.3712771603607544</c:v>
                </c:pt>
                <c:pt idx="534">
                  <c:v>-0.2824766178254573</c:v>
                </c:pt>
                <c:pt idx="535">
                  <c:v>-0.1869569630774773</c:v>
                </c:pt>
                <c:pt idx="536">
                  <c:v>-0.08310501980342438</c:v>
                </c:pt>
                <c:pt idx="537">
                  <c:v>0.031225648510097258</c:v>
                </c:pt>
                <c:pt idx="538">
                  <c:v>0.15894648855761828</c:v>
                </c:pt>
                <c:pt idx="539">
                  <c:v>0.3040943626470756</c:v>
                </c:pt>
                <c:pt idx="540">
                  <c:v>0.46702081119184014</c:v>
                </c:pt>
                <c:pt idx="541">
                  <c:v>0.6594004224092554</c:v>
                </c:pt>
                <c:pt idx="542">
                  <c:v>0.8961054863111164</c:v>
                </c:pt>
                <c:pt idx="543">
                  <c:v>1.2190538421702997</c:v>
                </c:pt>
                <c:pt idx="544">
                  <c:v>1.7120292584783432</c:v>
                </c:pt>
                <c:pt idx="545">
                  <c:v>2.361731963283771</c:v>
                </c:pt>
                <c:pt idx="546">
                  <c:v>3.339794358694145</c:v>
                </c:pt>
                <c:pt idx="547">
                  <c:v>4.92206587895593</c:v>
                </c:pt>
                <c:pt idx="548">
                  <c:v>7.326398512727885</c:v>
                </c:pt>
                <c:pt idx="549">
                  <c:v>7.326398512727885</c:v>
                </c:pt>
                <c:pt idx="550">
                  <c:v>7.454760869905035</c:v>
                </c:pt>
                <c:pt idx="551">
                  <c:v>7.578028586037687</c:v>
                </c:pt>
                <c:pt idx="552">
                  <c:v>7.6944116128965305</c:v>
                </c:pt>
                <c:pt idx="553">
                  <c:v>7.809104368371919</c:v>
                </c:pt>
                <c:pt idx="554">
                  <c:v>7.914160816725454</c:v>
                </c:pt>
                <c:pt idx="555">
                  <c:v>8.01745802529122</c:v>
                </c:pt>
                <c:pt idx="556">
                  <c:v>8.113026885018776</c:v>
                </c:pt>
                <c:pt idx="557">
                  <c:v>8.204328956164124</c:v>
                </c:pt>
                <c:pt idx="558">
                  <c:v>8.290856832476566</c:v>
                </c:pt>
                <c:pt idx="559">
                  <c:v>8.37176419426432</c:v>
                </c:pt>
                <c:pt idx="560">
                  <c:v>8.435456693954526</c:v>
                </c:pt>
                <c:pt idx="561">
                  <c:v>8.512942354445064</c:v>
                </c:pt>
                <c:pt idx="562">
                  <c:v>8.575604663175218</c:v>
                </c:pt>
                <c:pt idx="563">
                  <c:v>8.61990689457441</c:v>
                </c:pt>
                <c:pt idx="564">
                  <c:v>8.668579805474247</c:v>
                </c:pt>
                <c:pt idx="565">
                  <c:v>8.732091777262617</c:v>
                </c:pt>
                <c:pt idx="566">
                  <c:v>8.78032223468372</c:v>
                </c:pt>
                <c:pt idx="567">
                  <c:v>8.800885798541074</c:v>
                </c:pt>
                <c:pt idx="568">
                  <c:v>8.777423936085949</c:v>
                </c:pt>
                <c:pt idx="569">
                  <c:v>8.838238981605345</c:v>
                </c:pt>
                <c:pt idx="570">
                  <c:v>0</c:v>
                </c:pt>
                <c:pt idx="572">
                  <c:v>6.5893101428175225</c:v>
                </c:pt>
                <c:pt idx="573">
                  <c:v>11.27786037266362</c:v>
                </c:pt>
                <c:pt idx="575">
                  <c:v>-7.0617539213301015</c:v>
                </c:pt>
                <c:pt idx="576">
                  <c:v>0</c:v>
                </c:pt>
                <c:pt idx="578">
                  <c:v>3.674</c:v>
                </c:pt>
                <c:pt idx="579">
                  <c:v>3.674</c:v>
                </c:pt>
                <c:pt idx="580">
                  <c:v>3.674</c:v>
                </c:pt>
                <c:pt idx="581">
                  <c:v>3.674</c:v>
                </c:pt>
                <c:pt idx="582">
                  <c:v>3.674</c:v>
                </c:pt>
                <c:pt idx="583">
                  <c:v>3.674</c:v>
                </c:pt>
              </c:numCache>
            </c:numRef>
          </c:xVal>
          <c:yVal>
            <c:numRef>
              <c:f>Feuil1!$AK$28:$AK$611</c:f>
              <c:numCache>
                <c:ptCount val="5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0.00010413975773521072</c:v>
                </c:pt>
                <c:pt idx="23">
                  <c:v>0.0005690165983647981</c:v>
                </c:pt>
                <c:pt idx="24">
                  <c:v>0.0015136025497643688</c:v>
                </c:pt>
                <c:pt idx="25">
                  <c:v>0.0029972772121780815</c:v>
                </c:pt>
                <c:pt idx="26">
                  <c:v>0.005047337779395341</c:v>
                </c:pt>
                <c:pt idx="27">
                  <c:v>0.0076691884061740314</c:v>
                </c:pt>
                <c:pt idx="28">
                  <c:v>0.010851841868378754</c:v>
                </c:pt>
                <c:pt idx="29">
                  <c:v>0.0145714032206265</c:v>
                </c:pt>
                <c:pt idx="30">
                  <c:v>0.018793491507493442</c:v>
                </c:pt>
                <c:pt idx="31">
                  <c:v>0.023475030150818584</c:v>
                </c:pt>
                <c:pt idx="32">
                  <c:v>0.028565629354064738</c:v>
                </c:pt>
                <c:pt idx="33">
                  <c:v>0.03400868825684709</c:v>
                </c:pt>
                <c:pt idx="34">
                  <c:v>0.03974460817007671</c:v>
                </c:pt>
                <c:pt idx="35">
                  <c:v>0.04572635854103079</c:v>
                </c:pt>
                <c:pt idx="36">
                  <c:v>0.051919888541404356</c:v>
                </c:pt>
                <c:pt idx="37">
                  <c:v>0.05829769146678167</c:v>
                </c:pt>
                <c:pt idx="38">
                  <c:v>0.06483658084619749</c:v>
                </c:pt>
                <c:pt idx="39">
                  <c:v>0.07151658616295836</c:v>
                </c:pt>
                <c:pt idx="40">
                  <c:v>0.07832023013908669</c:v>
                </c:pt>
                <c:pt idx="41">
                  <c:v>0.08523197327534154</c:v>
                </c:pt>
                <c:pt idx="42">
                  <c:v>0.08523197327534154</c:v>
                </c:pt>
                <c:pt idx="43">
                  <c:v>0.0890703139631634</c:v>
                </c:pt>
                <c:pt idx="44">
                  <c:v>0.09320436792049433</c:v>
                </c:pt>
                <c:pt idx="45">
                  <c:v>0.09766686966891948</c:v>
                </c:pt>
                <c:pt idx="46">
                  <c:v>0.10249533317084454</c:v>
                </c:pt>
                <c:pt idx="47">
                  <c:v>0.10773292600724182</c:v>
                </c:pt>
                <c:pt idx="48">
                  <c:v>0.11342953691446334</c:v>
                </c:pt>
                <c:pt idx="49">
                  <c:v>0.119643087033773</c:v>
                </c:pt>
                <c:pt idx="50">
                  <c:v>0.1264411503159339</c:v>
                </c:pt>
                <c:pt idx="51">
                  <c:v>0.13390296869682294</c:v>
                </c:pt>
                <c:pt idx="52">
                  <c:v>0.14212197479183536</c:v>
                </c:pt>
                <c:pt idx="53">
                  <c:v>0.1512089715394772</c:v>
                </c:pt>
                <c:pt idx="54">
                  <c:v>0.16129616802681862</c:v>
                </c:pt>
                <c:pt idx="55">
                  <c:v>0.17254233849690195</c:v>
                </c:pt>
                <c:pt idx="56">
                  <c:v>0.1851394636615924</c:v>
                </c:pt>
                <c:pt idx="57">
                  <c:v>0.1993213378470685</c:v>
                </c:pt>
                <c:pt idx="58">
                  <c:v>0.2153747906473527</c:v>
                </c:pt>
                <c:pt idx="59">
                  <c:v>0.2336543827933427</c:v>
                </c:pt>
                <c:pt idx="60">
                  <c:v>0.25460168292663793</c:v>
                </c:pt>
                <c:pt idx="61">
                  <c:v>0.2787704568627055</c:v>
                </c:pt>
                <c:pt idx="62">
                  <c:v>0.3068591067492207</c:v>
                </c:pt>
                <c:pt idx="63">
                  <c:v>0.3397508967906059</c:v>
                </c:pt>
                <c:pt idx="64">
                  <c:v>0.37855920271488486</c:v>
                </c:pt>
                <c:pt idx="65">
                  <c:v>0.4246643164241196</c:v>
                </c:pt>
                <c:pt idx="66">
                  <c:v>0.47969552282519284</c:v>
                </c:pt>
                <c:pt idx="67">
                  <c:v>0.5453108028669296</c:v>
                </c:pt>
                <c:pt idx="68">
                  <c:v>0.6222990004114666</c:v>
                </c:pt>
                <c:pt idx="69">
                  <c:v>0.7073903508480107</c:v>
                </c:pt>
                <c:pt idx="70">
                  <c:v>0.7818045654513331</c:v>
                </c:pt>
                <c:pt idx="71">
                  <c:v>0.7675060956204804</c:v>
                </c:pt>
                <c:pt idx="72">
                  <c:v>0.389932613651891</c:v>
                </c:pt>
                <c:pt idx="73">
                  <c:v>0.389932613651891</c:v>
                </c:pt>
                <c:pt idx="74">
                  <c:v>0.3543214862526445</c:v>
                </c:pt>
                <c:pt idx="75">
                  <c:v>0.3202726415761612</c:v>
                </c:pt>
                <c:pt idx="76">
                  <c:v>0.2886785648868222</c:v>
                </c:pt>
                <c:pt idx="77">
                  <c:v>0.2569368942383017</c:v>
                </c:pt>
                <c:pt idx="78">
                  <c:v>0.22902510325195768</c:v>
                </c:pt>
                <c:pt idx="79">
                  <c:v>0.20099519151021505</c:v>
                </c:pt>
                <c:pt idx="80">
                  <c:v>0.17582463905990764</c:v>
                </c:pt>
                <c:pt idx="81">
                  <c:v>0.15177426016766837</c:v>
                </c:pt>
                <c:pt idx="82">
                  <c:v>0.1290790693219792</c:v>
                </c:pt>
                <c:pt idx="83">
                  <c:v>0.10815384898669311</c:v>
                </c:pt>
                <c:pt idx="84">
                  <c:v>0.09476679553088285</c:v>
                </c:pt>
                <c:pt idx="85">
                  <c:v>0.0734133541755746</c:v>
                </c:pt>
                <c:pt idx="86">
                  <c:v>0.058316081264008</c:v>
                </c:pt>
                <c:pt idx="87">
                  <c:v>0.051019205393353584</c:v>
                </c:pt>
                <c:pt idx="88">
                  <c:v>0.040104153775634366</c:v>
                </c:pt>
                <c:pt idx="89">
                  <c:v>0.018975941637740412</c:v>
                </c:pt>
                <c:pt idx="90">
                  <c:v>0.00045250812010255714</c:v>
                </c:pt>
                <c:pt idx="91">
                  <c:v>-0.012411287271596905</c:v>
                </c:pt>
                <c:pt idx="92">
                  <c:v>-0.03454294131192537</c:v>
                </c:pt>
                <c:pt idx="93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Feuil1!$AL$27</c:f>
              <c:strCache>
                <c:ptCount val="1"/>
                <c:pt idx="0">
                  <c:v>0,500%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Feuil1!$AI$28:$AI$611</c:f>
              <c:numCache>
                <c:ptCount val="584"/>
                <c:pt idx="0">
                  <c:v>-0</c:v>
                </c:pt>
                <c:pt idx="1">
                  <c:v>-0</c:v>
                </c:pt>
                <c:pt idx="2">
                  <c:v>-0</c:v>
                </c:pt>
                <c:pt idx="3">
                  <c:v>-0</c:v>
                </c:pt>
                <c:pt idx="4">
                  <c:v>-0</c:v>
                </c:pt>
                <c:pt idx="5">
                  <c:v>-0</c:v>
                </c:pt>
                <c:pt idx="6">
                  <c:v>-0</c:v>
                </c:pt>
                <c:pt idx="7">
                  <c:v>-0</c:v>
                </c:pt>
                <c:pt idx="8">
                  <c:v>-0</c:v>
                </c:pt>
                <c:pt idx="9">
                  <c:v>-0</c:v>
                </c:pt>
                <c:pt idx="10">
                  <c:v>-0</c:v>
                </c:pt>
                <c:pt idx="11">
                  <c:v>-0</c:v>
                </c:pt>
                <c:pt idx="12">
                  <c:v>-0</c:v>
                </c:pt>
                <c:pt idx="13">
                  <c:v>-0</c:v>
                </c:pt>
                <c:pt idx="14">
                  <c:v>-0</c:v>
                </c:pt>
                <c:pt idx="15">
                  <c:v>-0</c:v>
                </c:pt>
                <c:pt idx="16">
                  <c:v>-0</c:v>
                </c:pt>
                <c:pt idx="17">
                  <c:v>-0</c:v>
                </c:pt>
                <c:pt idx="18">
                  <c:v>-0</c:v>
                </c:pt>
                <c:pt idx="19">
                  <c:v>-0</c:v>
                </c:pt>
                <c:pt idx="20">
                  <c:v>-0</c:v>
                </c:pt>
                <c:pt idx="21">
                  <c:v>-0</c:v>
                </c:pt>
                <c:pt idx="22">
                  <c:v>0.00020897720719403526</c:v>
                </c:pt>
                <c:pt idx="23">
                  <c:v>0.0011456949459107404</c:v>
                </c:pt>
                <c:pt idx="24">
                  <c:v>0.0030579350068921404</c:v>
                </c:pt>
                <c:pt idx="25">
                  <c:v>0.00607613909803841</c:v>
                </c:pt>
                <c:pt idx="26">
                  <c:v>0.010267416831304235</c:v>
                </c:pt>
                <c:pt idx="27">
                  <c:v>0.015655308866723634</c:v>
                </c:pt>
                <c:pt idx="28">
                  <c:v>0.022230356447428868</c:v>
                </c:pt>
                <c:pt idx="29">
                  <c:v>0.029956742327707602</c:v>
                </c:pt>
                <c:pt idx="30">
                  <c:v>0.0387768795433598</c:v>
                </c:pt>
                <c:pt idx="31">
                  <c:v>0.04861478916503721</c:v>
                </c:pt>
                <c:pt idx="32">
                  <c:v>0.05937870115246226</c:v>
                </c:pt>
                <c:pt idx="33">
                  <c:v>0.07096312533642721</c:v>
                </c:pt>
                <c:pt idx="34">
                  <c:v>0.08325518098105646</c:v>
                </c:pt>
                <c:pt idx="35">
                  <c:v>0.09616584484044784</c:v>
                </c:pt>
                <c:pt idx="36">
                  <c:v>0.10963111970635435</c:v>
                </c:pt>
                <c:pt idx="37">
                  <c:v>0.12359938019104773</c:v>
                </c:pt>
                <c:pt idx="38">
                  <c:v>0.13802705054433873</c:v>
                </c:pt>
                <c:pt idx="39">
                  <c:v>0.1528764876754705</c:v>
                </c:pt>
                <c:pt idx="40">
                  <c:v>0.16811460442577902</c:v>
                </c:pt>
                <c:pt idx="41">
                  <c:v>0.18371180476178173</c:v>
                </c:pt>
                <c:pt idx="42">
                  <c:v>0.18371180476178173</c:v>
                </c:pt>
                <c:pt idx="43">
                  <c:v>0.19246035290991614</c:v>
                </c:pt>
                <c:pt idx="44">
                  <c:v>0.20192576001348733</c:v>
                </c:pt>
                <c:pt idx="45">
                  <c:v>0.21219301320316175</c:v>
                </c:pt>
                <c:pt idx="46">
                  <c:v>0.223360502006365</c:v>
                </c:pt>
                <c:pt idx="47">
                  <c:v>0.23554269399920713</c:v>
                </c:pt>
                <c:pt idx="48">
                  <c:v>0.24887346514092057</c:v>
                </c:pt>
                <c:pt idx="49">
                  <c:v>0.26351027672624044</c:v>
                </c:pt>
                <c:pt idx="50">
                  <c:v>0.27963945720807354</c:v>
                </c:pt>
                <c:pt idx="51">
                  <c:v>0.2974829401307867</c:v>
                </c:pt>
                <c:pt idx="52">
                  <c:v>0.31730694144055843</c:v>
                </c:pt>
                <c:pt idx="53">
                  <c:v>0.33943324943343556</c:v>
                </c:pt>
                <c:pt idx="54">
                  <c:v>0.3642540780201564</c:v>
                </c:pt>
                <c:pt idx="55">
                  <c:v>0.39225184548614056</c:v>
                </c:pt>
                <c:pt idx="56">
                  <c:v>0.42402586184294105</c:v>
                </c:pt>
                <c:pt idx="57">
                  <c:v>0.4603288624245348</c:v>
                </c:pt>
                <c:pt idx="58">
                  <c:v>0.502117823126226</c:v>
                </c:pt>
                <c:pt idx="59">
                  <c:v>0.5506258960406002</c:v>
                </c:pt>
                <c:pt idx="60">
                  <c:v>0.6074662574810474</c:v>
                </c:pt>
                <c:pt idx="61">
                  <c:v>0.6747853439609635</c:v>
                </c:pt>
                <c:pt idx="62">
                  <c:v>0.7554946021748788</c:v>
                </c:pt>
                <c:pt idx="63">
                  <c:v>0.8536308944307301</c:v>
                </c:pt>
                <c:pt idx="64">
                  <c:v>0.9749350950436297</c:v>
                </c:pt>
                <c:pt idx="65">
                  <c:v>1.1278155292601688</c:v>
                </c:pt>
                <c:pt idx="66">
                  <c:v>1.325021416161154</c:v>
                </c:pt>
                <c:pt idx="67">
                  <c:v>1.5866955085477807</c:v>
                </c:pt>
                <c:pt idx="68">
                  <c:v>1.9462666874458279</c:v>
                </c:pt>
                <c:pt idx="69">
                  <c:v>2.46256515484126</c:v>
                </c:pt>
                <c:pt idx="70">
                  <c:v>3.24624473947163</c:v>
                </c:pt>
                <c:pt idx="71">
                  <c:v>4.516327922437032</c:v>
                </c:pt>
                <c:pt idx="72">
                  <c:v>6.5893101428175225</c:v>
                </c:pt>
                <c:pt idx="73">
                  <c:v>6.5893101428175225</c:v>
                </c:pt>
                <c:pt idx="74">
                  <c:v>6.702628304547378</c:v>
                </c:pt>
                <c:pt idx="75">
                  <c:v>6.810851825232734</c:v>
                </c:pt>
                <c:pt idx="76">
                  <c:v>6.9121906566442854</c:v>
                </c:pt>
                <c:pt idx="77">
                  <c:v>7.01183921667238</c:v>
                </c:pt>
                <c:pt idx="78">
                  <c:v>7.1018514695786195</c:v>
                </c:pt>
                <c:pt idx="79">
                  <c:v>7.190104482697091</c:v>
                </c:pt>
                <c:pt idx="80">
                  <c:v>7.270629146977351</c:v>
                </c:pt>
                <c:pt idx="81">
                  <c:v>7.346887022675404</c:v>
                </c:pt>
                <c:pt idx="82">
                  <c:v>7.418370703540551</c:v>
                </c:pt>
                <c:pt idx="83">
                  <c:v>7.4842338698810105</c:v>
                </c:pt>
                <c:pt idx="84">
                  <c:v>7.532882174123924</c:v>
                </c:pt>
                <c:pt idx="85">
                  <c:v>7.595323639167168</c:v>
                </c:pt>
                <c:pt idx="86">
                  <c:v>7.642941752450025</c:v>
                </c:pt>
                <c:pt idx="87">
                  <c:v>7.672199788401924</c:v>
                </c:pt>
                <c:pt idx="88">
                  <c:v>7.705828503854466</c:v>
                </c:pt>
                <c:pt idx="89">
                  <c:v>7.756302549266647</c:v>
                </c:pt>
                <c:pt idx="90">
                  <c:v>7.794431015590598</c:v>
                </c:pt>
                <c:pt idx="91">
                  <c:v>7.808142520006697</c:v>
                </c:pt>
                <c:pt idx="92">
                  <c:v>7.778397472244392</c:v>
                </c:pt>
                <c:pt idx="93">
                  <c:v>7.850731444575832</c:v>
                </c:pt>
                <c:pt idx="95">
                  <c:v>-1.829698330065044</c:v>
                </c:pt>
                <c:pt idx="96">
                  <c:v>-1.3754707843495826</c:v>
                </c:pt>
                <c:pt idx="97">
                  <c:v>-1.3519711644309718</c:v>
                </c:pt>
                <c:pt idx="98">
                  <c:v>-1.3276567338923422</c:v>
                </c:pt>
                <c:pt idx="99">
                  <c:v>-1.3024275242134604</c:v>
                </c:pt>
                <c:pt idx="100">
                  <c:v>-1.2761672329029805</c:v>
                </c:pt>
                <c:pt idx="101">
                  <c:v>-1.2487398406309649</c:v>
                </c:pt>
                <c:pt idx="102">
                  <c:v>-1.2199853685224948</c:v>
                </c:pt>
                <c:pt idx="103">
                  <c:v>-1.1897145133722358</c:v>
                </c:pt>
                <c:pt idx="104">
                  <c:v>-1.1577018041340663</c:v>
                </c:pt>
                <c:pt idx="105">
                  <c:v>-1.1236767890093122</c:v>
                </c:pt>
                <c:pt idx="106">
                  <c:v>-1.0873125695919428</c:v>
                </c:pt>
                <c:pt idx="107">
                  <c:v>-1.0482107169407129</c:v>
                </c:pt>
                <c:pt idx="108">
                  <c:v>-1.0058811868001922</c:v>
                </c:pt>
                <c:pt idx="109">
                  <c:v>-0.9419130975938517</c:v>
                </c:pt>
                <c:pt idx="110">
                  <c:v>-0.8315706613826217</c:v>
                </c:pt>
                <c:pt idx="111">
                  <c:v>-0.7156552600391065</c:v>
                </c:pt>
                <c:pt idx="112">
                  <c:v>-0.5929145060158929</c:v>
                </c:pt>
                <c:pt idx="113">
                  <c:v>-0.46171017762065736</c:v>
                </c:pt>
                <c:pt idx="114">
                  <c:v>-0.31986269789117633</c:v>
                </c:pt>
                <c:pt idx="115">
                  <c:v>-0.16441596513425405</c:v>
                </c:pt>
                <c:pt idx="116">
                  <c:v>0.008728301069879395</c:v>
                </c:pt>
                <c:pt idx="117">
                  <c:v>0.1969766095398726</c:v>
                </c:pt>
                <c:pt idx="118">
                  <c:v>0.41396584472304465</c:v>
                </c:pt>
                <c:pt idx="119">
                  <c:v>0.67594887464492</c:v>
                </c:pt>
                <c:pt idx="120">
                  <c:v>1.0373795052888781</c:v>
                </c:pt>
                <c:pt idx="121">
                  <c:v>1.6108265538745015</c:v>
                </c:pt>
                <c:pt idx="122">
                  <c:v>2.3431810077590316</c:v>
                </c:pt>
                <c:pt idx="123">
                  <c:v>3.4416529228833346</c:v>
                </c:pt>
                <c:pt idx="124">
                  <c:v>5.215814014998336</c:v>
                </c:pt>
                <c:pt idx="125">
                  <c:v>7.822758638708797</c:v>
                </c:pt>
                <c:pt idx="126">
                  <c:v>7.822758638708797</c:v>
                </c:pt>
                <c:pt idx="127">
                  <c:v>7.96125201378816</c:v>
                </c:pt>
                <c:pt idx="128">
                  <c:v>8.094123644130551</c:v>
                </c:pt>
                <c:pt idx="129">
                  <c:v>8.219487325201358</c:v>
                </c:pt>
                <c:pt idx="130">
                  <c:v>8.342779818367095</c:v>
                </c:pt>
                <c:pt idx="131">
                  <c:v>8.455702265474862</c:v>
                </c:pt>
                <c:pt idx="132">
                  <c:v>8.566476689812891</c:v>
                </c:pt>
                <c:pt idx="133">
                  <c:v>8.66887597920794</c:v>
                </c:pt>
                <c:pt idx="134">
                  <c:v>8.76650549932561</c:v>
                </c:pt>
                <c:pt idx="135">
                  <c:v>8.85883842449259</c:v>
                </c:pt>
                <c:pt idx="136">
                  <c:v>8.944997814350932</c:v>
                </c:pt>
                <c:pt idx="137">
                  <c:v>9.01302891382067</c:v>
                </c:pt>
                <c:pt idx="138">
                  <c:v>9.094925137730087</c:v>
                </c:pt>
                <c:pt idx="139">
                  <c:v>9.161177310645872</c:v>
                </c:pt>
                <c:pt idx="140">
                  <c:v>9.208251541627547</c:v>
                </c:pt>
                <c:pt idx="141">
                  <c:v>9.259477522084119</c:v>
                </c:pt>
                <c:pt idx="142">
                  <c:v>9.324360000645779</c:v>
                </c:pt>
                <c:pt idx="143">
                  <c:v>9.371710203892816</c:v>
                </c:pt>
                <c:pt idx="144">
                  <c:v>9.38906881773383</c:v>
                </c:pt>
                <c:pt idx="145">
                  <c:v>9.36244051139833</c:v>
                </c:pt>
                <c:pt idx="146">
                  <c:v>9.421527771370723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91">
                  <c:v>-3.659396660130088</c:v>
                </c:pt>
                <c:pt idx="192">
                  <c:v>-3.6529706751568356</c:v>
                </c:pt>
                <c:pt idx="193">
                  <c:v>-3.646544690183583</c:v>
                </c:pt>
                <c:pt idx="194">
                  <c:v>-3.6401187052103325</c:v>
                </c:pt>
                <c:pt idx="195">
                  <c:v>-3.63369272023708</c:v>
                </c:pt>
                <c:pt idx="196">
                  <c:v>-3.6272667352638277</c:v>
                </c:pt>
                <c:pt idx="197">
                  <c:v>-3.6208407502905766</c:v>
                </c:pt>
                <c:pt idx="198">
                  <c:v>-3.614414765317325</c:v>
                </c:pt>
                <c:pt idx="199">
                  <c:v>-3.6079887803440727</c:v>
                </c:pt>
                <c:pt idx="200">
                  <c:v>-3.601562795370821</c:v>
                </c:pt>
                <c:pt idx="201">
                  <c:v>-3.595136810397569</c:v>
                </c:pt>
                <c:pt idx="202">
                  <c:v>-3.588710825424317</c:v>
                </c:pt>
                <c:pt idx="203">
                  <c:v>-3.582284840451065</c:v>
                </c:pt>
                <c:pt idx="204">
                  <c:v>-3.575858855477814</c:v>
                </c:pt>
                <c:pt idx="205">
                  <c:v>-3.5694328705045617</c:v>
                </c:pt>
                <c:pt idx="206">
                  <c:v>-3.5630068855313097</c:v>
                </c:pt>
                <c:pt idx="207">
                  <c:v>-3.5565809005580578</c:v>
                </c:pt>
                <c:pt idx="208">
                  <c:v>-3.550154915584806</c:v>
                </c:pt>
                <c:pt idx="209">
                  <c:v>-3.543728930611554</c:v>
                </c:pt>
                <c:pt idx="210">
                  <c:v>-3.5373029456383023</c:v>
                </c:pt>
                <c:pt idx="211">
                  <c:v>-3.5308769606650507</c:v>
                </c:pt>
                <c:pt idx="212">
                  <c:v>-3.5308769606650507</c:v>
                </c:pt>
                <c:pt idx="213">
                  <c:v>-3.53015800334665</c:v>
                </c:pt>
                <c:pt idx="214">
                  <c:v>-3.5286773911967697</c:v>
                </c:pt>
                <c:pt idx="215">
                  <c:v>-3.526179086047097</c:v>
                </c:pt>
                <c:pt idx="216">
                  <c:v>-3.522531416660109</c:v>
                </c:pt>
                <c:pt idx="217">
                  <c:v>-3.51767007868987</c:v>
                </c:pt>
                <c:pt idx="218">
                  <c:v>-3.5115772157869727</c:v>
                </c:pt>
                <c:pt idx="219">
                  <c:v>-3.504270206434757</c:v>
                </c:pt>
                <c:pt idx="220">
                  <c:v>-3.4957946047770343</c:v>
                </c:pt>
                <c:pt idx="221">
                  <c:v>-3.481736648762208</c:v>
                </c:pt>
                <c:pt idx="222">
                  <c:v>-3.4396527584528758</c:v>
                </c:pt>
                <c:pt idx="223">
                  <c:v>-3.396663091594851</c:v>
                </c:pt>
                <c:pt idx="224">
                  <c:v>-3.3528870796127572</c:v>
                </c:pt>
                <c:pt idx="225">
                  <c:v>-3.308434656362071</c:v>
                </c:pt>
                <c:pt idx="226">
                  <c:v>-3.2633824275443843</c:v>
                </c:pt>
                <c:pt idx="227">
                  <c:v>-3.2177894632359645</c:v>
                </c:pt>
                <c:pt idx="228">
                  <c:v>-3.171704569824753</c:v>
                </c:pt>
                <c:pt idx="229">
                  <c:v>-3.1251694767560814</c:v>
                </c:pt>
                <c:pt idx="230">
                  <c:v>-3.0782204950885146</c:v>
                </c:pt>
                <c:pt idx="231">
                  <c:v>-3.03088975624245</c:v>
                </c:pt>
                <c:pt idx="232">
                  <c:v>-2.9832058624076825</c:v>
                </c:pt>
                <c:pt idx="233">
                  <c:v>-2.9832058624076825</c:v>
                </c:pt>
                <c:pt idx="234">
                  <c:v>-2.946554573080964</c:v>
                </c:pt>
                <c:pt idx="235">
                  <c:v>-2.909174825620129</c:v>
                </c:pt>
                <c:pt idx="236">
                  <c:v>-2.8709802675392755</c:v>
                </c:pt>
                <c:pt idx="237">
                  <c:v>-2.8318709303181704</c:v>
                </c:pt>
                <c:pt idx="238">
                  <c:v>-2.791730511465466</c:v>
                </c:pt>
                <c:pt idx="239">
                  <c:v>-2.7504229916512264</c:v>
                </c:pt>
                <c:pt idx="240">
                  <c:v>-2.707788392000532</c:v>
                </c:pt>
                <c:pt idx="241">
                  <c:v>-2.6636374093080493</c:v>
                </c:pt>
                <c:pt idx="242">
                  <c:v>-2.6177445725276556</c:v>
                </c:pt>
                <c:pt idx="243">
                  <c:v>-2.5698394298606773</c:v>
                </c:pt>
                <c:pt idx="244">
                  <c:v>-2.519595082901084</c:v>
                </c:pt>
                <c:pt idx="245">
                  <c:v>-2.46661310270763</c:v>
                </c:pt>
                <c:pt idx="246">
                  <c:v>-2.410403445024886</c:v>
                </c:pt>
                <c:pt idx="247">
                  <c:v>-2.314753104810875</c:v>
                </c:pt>
                <c:pt idx="248">
                  <c:v>-2.1309550719846357</c:v>
                </c:pt>
                <c:pt idx="249">
                  <c:v>-1.9415840740261119</c:v>
                </c:pt>
                <c:pt idx="250">
                  <c:v>-1.7453877233878892</c:v>
                </c:pt>
                <c:pt idx="251">
                  <c:v>-1.5407277983776448</c:v>
                </c:pt>
                <c:pt idx="252">
                  <c:v>-1.3254247220331548</c:v>
                </c:pt>
                <c:pt idx="253">
                  <c:v>-1.0965223926612235</c:v>
                </c:pt>
                <c:pt idx="254">
                  <c:v>-0.849922529842081</c:v>
                </c:pt>
                <c:pt idx="255">
                  <c:v>-0.5966394589785486</c:v>
                </c:pt>
                <c:pt idx="256">
                  <c:v>-0.3179327597315077</c:v>
                </c:pt>
                <c:pt idx="257">
                  <c:v>0.005767734254237072</c:v>
                </c:pt>
                <c:pt idx="258">
                  <c:v>0.4629394015740636</c:v>
                </c:pt>
                <c:pt idx="259">
                  <c:v>1.2448305711128067</c:v>
                </c:pt>
                <c:pt idx="260">
                  <c:v>2.1856291459504558</c:v>
                </c:pt>
                <c:pt idx="261">
                  <c:v>3.5878242029185134</c:v>
                </c:pt>
                <c:pt idx="262">
                  <c:v>5.849779572059116</c:v>
                </c:pt>
                <c:pt idx="263">
                  <c:v>8.974459216693738</c:v>
                </c:pt>
                <c:pt idx="264">
                  <c:v>8.974459216693738</c:v>
                </c:pt>
                <c:pt idx="265">
                  <c:v>9.1364591471595</c:v>
                </c:pt>
                <c:pt idx="266">
                  <c:v>9.292837332888288</c:v>
                </c:pt>
                <c:pt idx="267">
                  <c:v>9.441707569345493</c:v>
                </c:pt>
                <c:pt idx="268">
                  <c:v>9.588506617897627</c:v>
                </c:pt>
                <c:pt idx="269">
                  <c:v>9.724935620391793</c:v>
                </c:pt>
                <c:pt idx="270">
                  <c:v>9.859216600116223</c:v>
                </c:pt>
                <c:pt idx="271">
                  <c:v>9.985122444897668</c:v>
                </c:pt>
                <c:pt idx="272">
                  <c:v>10.106258520401735</c:v>
                </c:pt>
                <c:pt idx="273">
                  <c:v>10.22209800095511</c:v>
                </c:pt>
                <c:pt idx="274">
                  <c:v>10.331763946199851</c:v>
                </c:pt>
                <c:pt idx="275">
                  <c:v>10.423301601055984</c:v>
                </c:pt>
                <c:pt idx="276">
                  <c:v>10.5287043803518</c:v>
                </c:pt>
                <c:pt idx="277">
                  <c:v>10.61846310865398</c:v>
                </c:pt>
                <c:pt idx="278">
                  <c:v>10.689043895022055</c:v>
                </c:pt>
                <c:pt idx="279">
                  <c:v>10.76377643086502</c:v>
                </c:pt>
                <c:pt idx="280">
                  <c:v>10.849030669389485</c:v>
                </c:pt>
                <c:pt idx="281">
                  <c:v>10.912165233725819</c:v>
                </c:pt>
                <c:pt idx="282">
                  <c:v>10.940230190443792</c:v>
                </c:pt>
                <c:pt idx="283">
                  <c:v>10.923419361150764</c:v>
                </c:pt>
                <c:pt idx="284">
                  <c:v>10.992324098165628</c:v>
                </c:pt>
                <c:pt idx="286">
                  <c:v>-5.489094990195131</c:v>
                </c:pt>
                <c:pt idx="287">
                  <c:v>-5.479456012735253</c:v>
                </c:pt>
                <c:pt idx="288">
                  <c:v>-5.469817035275375</c:v>
                </c:pt>
                <c:pt idx="289">
                  <c:v>-5.460178057815497</c:v>
                </c:pt>
                <c:pt idx="290">
                  <c:v>-5.45053908035562</c:v>
                </c:pt>
                <c:pt idx="291">
                  <c:v>-5.440900102895743</c:v>
                </c:pt>
                <c:pt idx="292">
                  <c:v>-5.4312611254358645</c:v>
                </c:pt>
                <c:pt idx="293">
                  <c:v>-5.421622147975986</c:v>
                </c:pt>
                <c:pt idx="294">
                  <c:v>-5.411983170516108</c:v>
                </c:pt>
                <c:pt idx="295">
                  <c:v>-5.402344193056231</c:v>
                </c:pt>
                <c:pt idx="296">
                  <c:v>-5.392705215596353</c:v>
                </c:pt>
                <c:pt idx="297">
                  <c:v>-5.3830662381364744</c:v>
                </c:pt>
                <c:pt idx="298">
                  <c:v>-5.373427260676598</c:v>
                </c:pt>
                <c:pt idx="299">
                  <c:v>-5.36378828321672</c:v>
                </c:pt>
                <c:pt idx="300">
                  <c:v>-5.354149305756843</c:v>
                </c:pt>
                <c:pt idx="301">
                  <c:v>-5.344510328296964</c:v>
                </c:pt>
                <c:pt idx="302">
                  <c:v>-5.334871350837086</c:v>
                </c:pt>
                <c:pt idx="303">
                  <c:v>-5.32523237337721</c:v>
                </c:pt>
                <c:pt idx="304">
                  <c:v>-5.315593395917331</c:v>
                </c:pt>
                <c:pt idx="305">
                  <c:v>-5.305954418457453</c:v>
                </c:pt>
                <c:pt idx="306">
                  <c:v>-5.296315440997574</c:v>
                </c:pt>
                <c:pt idx="307">
                  <c:v>-5.296315440997574</c:v>
                </c:pt>
                <c:pt idx="308">
                  <c:v>-5.295346584263549</c:v>
                </c:pt>
                <c:pt idx="309">
                  <c:v>-5.2936160726980415</c:v>
                </c:pt>
                <c:pt idx="310">
                  <c:v>-5.290867868132743</c:v>
                </c:pt>
                <c:pt idx="311">
                  <c:v>-5.286970299330128</c:v>
                </c:pt>
                <c:pt idx="312">
                  <c:v>-5.281859061944263</c:v>
                </c:pt>
                <c:pt idx="313">
                  <c:v>-5.275516299625739</c:v>
                </c:pt>
                <c:pt idx="314">
                  <c:v>-5.2679593908578966</c:v>
                </c:pt>
                <c:pt idx="315">
                  <c:v>-5.259233889784547</c:v>
                </c:pt>
                <c:pt idx="316">
                  <c:v>-5.242684731508279</c:v>
                </c:pt>
                <c:pt idx="317">
                  <c:v>-5.184602280610541</c:v>
                </c:pt>
                <c:pt idx="318">
                  <c:v>-5.12561405316411</c:v>
                </c:pt>
                <c:pt idx="319">
                  <c:v>-5.0658394805936116</c:v>
                </c:pt>
                <c:pt idx="320">
                  <c:v>-5.005388496754518</c:v>
                </c:pt>
                <c:pt idx="321">
                  <c:v>-4.944337707348424</c:v>
                </c:pt>
                <c:pt idx="322">
                  <c:v>-4.8827461824516</c:v>
                </c:pt>
                <c:pt idx="323">
                  <c:v>-4.820662728451982</c:v>
                </c:pt>
                <c:pt idx="324">
                  <c:v>-4.758129074794905</c:v>
                </c:pt>
                <c:pt idx="325">
                  <c:v>-4.695181532538932</c:v>
                </c:pt>
                <c:pt idx="326">
                  <c:v>-4.631852233104461</c:v>
                </c:pt>
                <c:pt idx="327">
                  <c:v>-4.568169778681288</c:v>
                </c:pt>
                <c:pt idx="328">
                  <c:v>-4.568169778681288</c:v>
                </c:pt>
                <c:pt idx="329">
                  <c:v>-4.517638361812344</c:v>
                </c:pt>
                <c:pt idx="330">
                  <c:v>-4.466378486809286</c:v>
                </c:pt>
                <c:pt idx="331">
                  <c:v>-4.414303801186209</c:v>
                </c:pt>
                <c:pt idx="332">
                  <c:v>-4.361314336422879</c:v>
                </c:pt>
                <c:pt idx="333">
                  <c:v>-4.307293790027951</c:v>
                </c:pt>
                <c:pt idx="334">
                  <c:v>-4.2521061426714875</c:v>
                </c:pt>
                <c:pt idx="335">
                  <c:v>-4.195591415478569</c:v>
                </c:pt>
                <c:pt idx="336">
                  <c:v>-4.137560305243862</c:v>
                </c:pt>
                <c:pt idx="337">
                  <c:v>-4.077787340921245</c:v>
                </c:pt>
                <c:pt idx="338">
                  <c:v>-4.016002070712043</c:v>
                </c:pt>
                <c:pt idx="339">
                  <c:v>-3.9518775962102257</c:v>
                </c:pt>
                <c:pt idx="340">
                  <c:v>-3.885015488474547</c:v>
                </c:pt>
                <c:pt idx="341">
                  <c:v>-3.8149257032495782</c:v>
                </c:pt>
                <c:pt idx="342">
                  <c:v>-3.6875931120278977</c:v>
                </c:pt>
                <c:pt idx="343">
                  <c:v>-3.4303394825866502</c:v>
                </c:pt>
                <c:pt idx="344">
                  <c:v>-3.167512888013117</c:v>
                </c:pt>
                <c:pt idx="345">
                  <c:v>-2.8978609407598857</c:v>
                </c:pt>
                <c:pt idx="346">
                  <c:v>-2.6197454191346323</c:v>
                </c:pt>
                <c:pt idx="347">
                  <c:v>-2.330986746175133</c:v>
                </c:pt>
                <c:pt idx="348">
                  <c:v>-2.028628820188193</c:v>
                </c:pt>
                <c:pt idx="349">
                  <c:v>-1.7085733607540414</c:v>
                </c:pt>
                <c:pt idx="350">
                  <c:v>-1.39025552749697</c:v>
                </c:pt>
                <c:pt idx="351">
                  <c:v>-1.0498313641860602</c:v>
                </c:pt>
                <c:pt idx="352">
                  <c:v>-0.6644134061364463</c:v>
                </c:pt>
                <c:pt idx="353">
                  <c:v>-0.11150070214075047</c:v>
                </c:pt>
                <c:pt idx="354">
                  <c:v>0.8788345883511121</c:v>
                </c:pt>
                <c:pt idx="355">
                  <c:v>2.028077284141881</c:v>
                </c:pt>
                <c:pt idx="356">
                  <c:v>3.7339954829536923</c:v>
                </c:pt>
                <c:pt idx="357">
                  <c:v>6.483745129119897</c:v>
                </c:pt>
                <c:pt idx="358">
                  <c:v>10.126159794678678</c:v>
                </c:pt>
                <c:pt idx="359">
                  <c:v>10.126159794678678</c:v>
                </c:pt>
                <c:pt idx="360">
                  <c:v>10.311666280530837</c:v>
                </c:pt>
                <c:pt idx="361">
                  <c:v>10.491551021646027</c:v>
                </c:pt>
                <c:pt idx="362">
                  <c:v>10.663927813489629</c:v>
                </c:pt>
                <c:pt idx="363">
                  <c:v>10.834233417428162</c:v>
                </c:pt>
                <c:pt idx="364">
                  <c:v>10.994168975308723</c:v>
                </c:pt>
                <c:pt idx="365">
                  <c:v>11.151956510419549</c:v>
                </c:pt>
                <c:pt idx="366">
                  <c:v>11.30136891058739</c:v>
                </c:pt>
                <c:pt idx="367">
                  <c:v>11.446011541477858</c:v>
                </c:pt>
                <c:pt idx="368">
                  <c:v>11.585357577417634</c:v>
                </c:pt>
                <c:pt idx="369">
                  <c:v>11.71853007804877</c:v>
                </c:pt>
                <c:pt idx="370">
                  <c:v>11.833574288291299</c:v>
                </c:pt>
                <c:pt idx="371">
                  <c:v>11.962483622973515</c:v>
                </c:pt>
                <c:pt idx="372">
                  <c:v>12.075748906662096</c:v>
                </c:pt>
                <c:pt idx="373">
                  <c:v>12.169836248416564</c:v>
                </c:pt>
                <c:pt idx="374">
                  <c:v>12.268075339645929</c:v>
                </c:pt>
                <c:pt idx="375">
                  <c:v>12.373701338133191</c:v>
                </c:pt>
                <c:pt idx="376">
                  <c:v>12.45262026355882</c:v>
                </c:pt>
                <c:pt idx="377">
                  <c:v>12.491391563153751</c:v>
                </c:pt>
                <c:pt idx="378">
                  <c:v>12.48439821090319</c:v>
                </c:pt>
                <c:pt idx="379">
                  <c:v>12.56312042496052</c:v>
                </c:pt>
                <c:pt idx="381">
                  <c:v>-7.318793320260176</c:v>
                </c:pt>
                <c:pt idx="382">
                  <c:v>-7.305941350313671</c:v>
                </c:pt>
                <c:pt idx="383">
                  <c:v>-7.293089380367166</c:v>
                </c:pt>
                <c:pt idx="384">
                  <c:v>-7.280237410420665</c:v>
                </c:pt>
                <c:pt idx="385">
                  <c:v>-7.26738544047416</c:v>
                </c:pt>
                <c:pt idx="386">
                  <c:v>-7.254533470527655</c:v>
                </c:pt>
                <c:pt idx="387">
                  <c:v>-7.241681500581153</c:v>
                </c:pt>
                <c:pt idx="388">
                  <c:v>-7.22882953063465</c:v>
                </c:pt>
                <c:pt idx="389">
                  <c:v>-7.215977560688145</c:v>
                </c:pt>
                <c:pt idx="390">
                  <c:v>-7.203125590741642</c:v>
                </c:pt>
                <c:pt idx="391">
                  <c:v>-7.190273620795138</c:v>
                </c:pt>
                <c:pt idx="392">
                  <c:v>-7.177421650848634</c:v>
                </c:pt>
                <c:pt idx="393">
                  <c:v>-7.16456968090213</c:v>
                </c:pt>
                <c:pt idx="394">
                  <c:v>-7.151717710955628</c:v>
                </c:pt>
                <c:pt idx="395">
                  <c:v>-7.138865741009123</c:v>
                </c:pt>
                <c:pt idx="396">
                  <c:v>-7.1260137710626195</c:v>
                </c:pt>
                <c:pt idx="397">
                  <c:v>-7.1131618011161155</c:v>
                </c:pt>
                <c:pt idx="398">
                  <c:v>-7.100309831169612</c:v>
                </c:pt>
                <c:pt idx="399">
                  <c:v>-7.087457861223108</c:v>
                </c:pt>
                <c:pt idx="400">
                  <c:v>-7.0746058912766046</c:v>
                </c:pt>
                <c:pt idx="401">
                  <c:v>-7.0617539213301015</c:v>
                </c:pt>
                <c:pt idx="402">
                  <c:v>-7.0617539213301015</c:v>
                </c:pt>
                <c:pt idx="403">
                  <c:v>-7.060535165180448</c:v>
                </c:pt>
                <c:pt idx="404">
                  <c:v>-7.0585547541993146</c:v>
                </c:pt>
                <c:pt idx="405">
                  <c:v>-7.0555566502183895</c:v>
                </c:pt>
                <c:pt idx="406">
                  <c:v>-7.051409182000147</c:v>
                </c:pt>
                <c:pt idx="407">
                  <c:v>-7.046048045198656</c:v>
                </c:pt>
                <c:pt idx="408">
                  <c:v>-7.039455383464506</c:v>
                </c:pt>
                <c:pt idx="409">
                  <c:v>-7.031648575281037</c:v>
                </c:pt>
                <c:pt idx="410">
                  <c:v>-7.022673174792062</c:v>
                </c:pt>
                <c:pt idx="411">
                  <c:v>-7.003632814254352</c:v>
                </c:pt>
                <c:pt idx="412">
                  <c:v>-6.929551802768207</c:v>
                </c:pt>
                <c:pt idx="413">
                  <c:v>-6.854565014733371</c:v>
                </c:pt>
                <c:pt idx="414">
                  <c:v>-6.778791881574464</c:v>
                </c:pt>
                <c:pt idx="415">
                  <c:v>-6.702342337146966</c:v>
                </c:pt>
                <c:pt idx="416">
                  <c:v>-6.625292987152467</c:v>
                </c:pt>
                <c:pt idx="417">
                  <c:v>-6.547702901667236</c:v>
                </c:pt>
                <c:pt idx="418">
                  <c:v>-6.469620887079212</c:v>
                </c:pt>
                <c:pt idx="419">
                  <c:v>-6.391088672833728</c:v>
                </c:pt>
                <c:pt idx="420">
                  <c:v>-6.31214256998935</c:v>
                </c:pt>
                <c:pt idx="421">
                  <c:v>-6.232814709966474</c:v>
                </c:pt>
                <c:pt idx="422">
                  <c:v>-6.153133694954893</c:v>
                </c:pt>
                <c:pt idx="423">
                  <c:v>-6.153133694954893</c:v>
                </c:pt>
                <c:pt idx="424">
                  <c:v>-6.088722150543727</c:v>
                </c:pt>
                <c:pt idx="425">
                  <c:v>-6.023582147998443</c:v>
                </c:pt>
                <c:pt idx="426">
                  <c:v>-5.957627334833143</c:v>
                </c:pt>
                <c:pt idx="427">
                  <c:v>-5.8907577425275885</c:v>
                </c:pt>
                <c:pt idx="428">
                  <c:v>-5.822857068590436</c:v>
                </c:pt>
                <c:pt idx="429">
                  <c:v>-5.753789293691749</c:v>
                </c:pt>
                <c:pt idx="430">
                  <c:v>-5.683394438956607</c:v>
                </c:pt>
                <c:pt idx="431">
                  <c:v>-5.611483201179676</c:v>
                </c:pt>
                <c:pt idx="432">
                  <c:v>-5.537830109314834</c:v>
                </c:pt>
                <c:pt idx="433">
                  <c:v>-5.462164711563408</c:v>
                </c:pt>
                <c:pt idx="434">
                  <c:v>-5.3841601095193665</c:v>
                </c:pt>
                <c:pt idx="435">
                  <c:v>-5.303417874241465</c:v>
                </c:pt>
                <c:pt idx="436">
                  <c:v>-5.219447961474273</c:v>
                </c:pt>
                <c:pt idx="437">
                  <c:v>-5.060433119244922</c:v>
                </c:pt>
                <c:pt idx="438">
                  <c:v>-4.729723893188664</c:v>
                </c:pt>
                <c:pt idx="439">
                  <c:v>-4.393441702000122</c:v>
                </c:pt>
                <c:pt idx="440">
                  <c:v>-4.050334158131882</c:v>
                </c:pt>
                <c:pt idx="441">
                  <c:v>-3.6987630398916194</c:v>
                </c:pt>
                <c:pt idx="442">
                  <c:v>-3.3365487703171115</c:v>
                </c:pt>
                <c:pt idx="443">
                  <c:v>-2.9607352477151623</c:v>
                </c:pt>
                <c:pt idx="444">
                  <c:v>-2.5672241916660012</c:v>
                </c:pt>
                <c:pt idx="445">
                  <c:v>-2.1838715960153916</c:v>
                </c:pt>
                <c:pt idx="446">
                  <c:v>-1.7817299686406127</c:v>
                </c:pt>
                <c:pt idx="447">
                  <c:v>-1.3345945465271296</c:v>
                </c:pt>
                <c:pt idx="448">
                  <c:v>-0.6859408058555644</c:v>
                </c:pt>
                <c:pt idx="449">
                  <c:v>0.5128386055894174</c:v>
                </c:pt>
                <c:pt idx="450">
                  <c:v>1.8705254223333052</c:v>
                </c:pt>
                <c:pt idx="451">
                  <c:v>3.880166762988873</c:v>
                </c:pt>
                <c:pt idx="452">
                  <c:v>7.117710686180677</c:v>
                </c:pt>
                <c:pt idx="453">
                  <c:v>11.27786037266362</c:v>
                </c:pt>
                <c:pt idx="454">
                  <c:v>11.27786037266362</c:v>
                </c:pt>
                <c:pt idx="455">
                  <c:v>11.486873413902176</c:v>
                </c:pt>
                <c:pt idx="456">
                  <c:v>11.690264710403763</c:v>
                </c:pt>
                <c:pt idx="457">
                  <c:v>11.886148057633761</c:v>
                </c:pt>
                <c:pt idx="458">
                  <c:v>12.079960216958696</c:v>
                </c:pt>
                <c:pt idx="459">
                  <c:v>12.263402330225658</c:v>
                </c:pt>
                <c:pt idx="460">
                  <c:v>12.44469642072288</c:v>
                </c:pt>
                <c:pt idx="461">
                  <c:v>12.617615376277115</c:v>
                </c:pt>
                <c:pt idx="462">
                  <c:v>12.785764562553979</c:v>
                </c:pt>
                <c:pt idx="463">
                  <c:v>12.948617153880157</c:v>
                </c:pt>
                <c:pt idx="464">
                  <c:v>13.105296209897688</c:v>
                </c:pt>
                <c:pt idx="465">
                  <c:v>13.243846975526619</c:v>
                </c:pt>
                <c:pt idx="466">
                  <c:v>13.396262865595231</c:v>
                </c:pt>
                <c:pt idx="467">
                  <c:v>13.533034704670209</c:v>
                </c:pt>
                <c:pt idx="468">
                  <c:v>13.650628601811079</c:v>
                </c:pt>
                <c:pt idx="469">
                  <c:v>13.77237424842684</c:v>
                </c:pt>
                <c:pt idx="470">
                  <c:v>13.898372006876897</c:v>
                </c:pt>
                <c:pt idx="471">
                  <c:v>13.993075293391824</c:v>
                </c:pt>
                <c:pt idx="472">
                  <c:v>14.042552935863714</c:v>
                </c:pt>
                <c:pt idx="473">
                  <c:v>14.045377060655616</c:v>
                </c:pt>
                <c:pt idx="474">
                  <c:v>14.133916751755425</c:v>
                </c:pt>
                <c:pt idx="476">
                  <c:v>-1.1710069312416278</c:v>
                </c:pt>
                <c:pt idx="477">
                  <c:v>-1.1689506160501875</c:v>
                </c:pt>
                <c:pt idx="478">
                  <c:v>-1.166894300858747</c:v>
                </c:pt>
                <c:pt idx="479">
                  <c:v>-1.1648379856673063</c:v>
                </c:pt>
                <c:pt idx="480">
                  <c:v>-1.1627816704758658</c:v>
                </c:pt>
                <c:pt idx="481">
                  <c:v>-1.1607253552844252</c:v>
                </c:pt>
                <c:pt idx="482">
                  <c:v>-1.1586690400929842</c:v>
                </c:pt>
                <c:pt idx="483">
                  <c:v>-1.1566127249015439</c:v>
                </c:pt>
                <c:pt idx="484">
                  <c:v>-1.154556409710103</c:v>
                </c:pt>
                <c:pt idx="485">
                  <c:v>-1.1525000945186628</c:v>
                </c:pt>
                <c:pt idx="486">
                  <c:v>-1.150443779327222</c:v>
                </c:pt>
                <c:pt idx="487">
                  <c:v>-1.1483874641357816</c:v>
                </c:pt>
                <c:pt idx="488">
                  <c:v>-1.1463311489443406</c:v>
                </c:pt>
                <c:pt idx="489">
                  <c:v>-1.1442748337529003</c:v>
                </c:pt>
                <c:pt idx="490">
                  <c:v>-1.1422185185614595</c:v>
                </c:pt>
                <c:pt idx="491">
                  <c:v>-1.140162203370019</c:v>
                </c:pt>
                <c:pt idx="492">
                  <c:v>-1.1381058881785784</c:v>
                </c:pt>
                <c:pt idx="493">
                  <c:v>-1.1360495729871378</c:v>
                </c:pt>
                <c:pt idx="494">
                  <c:v>-1.1339932577956973</c:v>
                </c:pt>
                <c:pt idx="495">
                  <c:v>-1.1319369426042565</c:v>
                </c:pt>
                <c:pt idx="496">
                  <c:v>-1.129880627412816</c:v>
                </c:pt>
                <c:pt idx="497">
                  <c:v>-1.129880627412816</c:v>
                </c:pt>
                <c:pt idx="498">
                  <c:v>-1.1295117145796212</c:v>
                </c:pt>
                <c:pt idx="499">
                  <c:v>-1.1284150612149033</c:v>
                </c:pt>
                <c:pt idx="500">
                  <c:v>-1.1263428855279212</c:v>
                </c:pt>
                <c:pt idx="501">
                  <c:v>-1.123164745810774</c:v>
                </c:pt>
                <c:pt idx="502">
                  <c:v>-1.1188135324515072</c:v>
                </c:pt>
                <c:pt idx="503">
                  <c:v>-1.113265704790087</c:v>
                </c:pt>
                <c:pt idx="504">
                  <c:v>-1.1065307215833808</c:v>
                </c:pt>
                <c:pt idx="505">
                  <c:v>-1.098644400077101</c:v>
                </c:pt>
                <c:pt idx="506">
                  <c:v>-1.088229893414126</c:v>
                </c:pt>
                <c:pt idx="507">
                  <c:v>-1.0681529050158687</c:v>
                </c:pt>
                <c:pt idx="508">
                  <c:v>-1.0471499142518639</c:v>
                </c:pt>
                <c:pt idx="509">
                  <c:v>-1.025326411291319</c:v>
                </c:pt>
                <c:pt idx="510">
                  <c:v>-1.00279527687011</c:v>
                </c:pt>
                <c:pt idx="511">
                  <c:v>-0.9796455342341387</c:v>
                </c:pt>
                <c:pt idx="512">
                  <c:v>-0.9559411805916525</c:v>
                </c:pt>
                <c:pt idx="513">
                  <c:v>-0.9317338413303792</c:v>
                </c:pt>
                <c:pt idx="514">
                  <c:v>-0.9070670922005084</c:v>
                </c:pt>
                <c:pt idx="515">
                  <c:v>-0.8819785762927966</c:v>
                </c:pt>
                <c:pt idx="516">
                  <c:v>-0.8565013807659083</c:v>
                </c:pt>
                <c:pt idx="517">
                  <c:v>-0.8306651016533257</c:v>
                </c:pt>
                <c:pt idx="518">
                  <c:v>-0.8306651016533257</c:v>
                </c:pt>
                <c:pt idx="519">
                  <c:v>-0.8130332718781679</c:v>
                </c:pt>
                <c:pt idx="520">
                  <c:v>-0.7946845831475733</c:v>
                </c:pt>
                <c:pt idx="521">
                  <c:v>-0.7755340483308756</c:v>
                </c:pt>
                <c:pt idx="522">
                  <c:v>-0.755483277900649</c:v>
                </c:pt>
                <c:pt idx="523">
                  <c:v>-0.7344178042807835</c:v>
                </c:pt>
                <c:pt idx="524">
                  <c:v>-0.7122037515120467</c:v>
                </c:pt>
                <c:pt idx="525">
                  <c:v>-0.6886836582997033</c:v>
                </c:pt>
                <c:pt idx="526">
                  <c:v>-0.663671196190847</c:v>
                </c:pt>
                <c:pt idx="527">
                  <c:v>-0.6369444316411106</c:v>
                </c:pt>
                <c:pt idx="528">
                  <c:v>-0.6082371487043153</c:v>
                </c:pt>
                <c:pt idx="529">
                  <c:v>-0.5772275590844149</c:v>
                </c:pt>
                <c:pt idx="530">
                  <c:v>-0.5435234488706706</c:v>
                </c:pt>
                <c:pt idx="531">
                  <c:v>-0.5066423997776632</c:v>
                </c:pt>
                <c:pt idx="532">
                  <c:v>-0.4545917427759538</c:v>
                </c:pt>
                <c:pt idx="533">
                  <c:v>-0.3712771603607544</c:v>
                </c:pt>
                <c:pt idx="534">
                  <c:v>-0.2824766178254573</c:v>
                </c:pt>
                <c:pt idx="535">
                  <c:v>-0.1869569630774773</c:v>
                </c:pt>
                <c:pt idx="536">
                  <c:v>-0.08310501980342438</c:v>
                </c:pt>
                <c:pt idx="537">
                  <c:v>0.031225648510097258</c:v>
                </c:pt>
                <c:pt idx="538">
                  <c:v>0.15894648855761828</c:v>
                </c:pt>
                <c:pt idx="539">
                  <c:v>0.3040943626470756</c:v>
                </c:pt>
                <c:pt idx="540">
                  <c:v>0.46702081119184014</c:v>
                </c:pt>
                <c:pt idx="541">
                  <c:v>0.6594004224092554</c:v>
                </c:pt>
                <c:pt idx="542">
                  <c:v>0.8961054863111164</c:v>
                </c:pt>
                <c:pt idx="543">
                  <c:v>1.2190538421702997</c:v>
                </c:pt>
                <c:pt idx="544">
                  <c:v>1.7120292584783432</c:v>
                </c:pt>
                <c:pt idx="545">
                  <c:v>2.361731963283771</c:v>
                </c:pt>
                <c:pt idx="546">
                  <c:v>3.339794358694145</c:v>
                </c:pt>
                <c:pt idx="547">
                  <c:v>4.92206587895593</c:v>
                </c:pt>
                <c:pt idx="548">
                  <c:v>7.326398512727885</c:v>
                </c:pt>
                <c:pt idx="549">
                  <c:v>7.326398512727885</c:v>
                </c:pt>
                <c:pt idx="550">
                  <c:v>7.454760869905035</c:v>
                </c:pt>
                <c:pt idx="551">
                  <c:v>7.578028586037687</c:v>
                </c:pt>
                <c:pt idx="552">
                  <c:v>7.6944116128965305</c:v>
                </c:pt>
                <c:pt idx="553">
                  <c:v>7.809104368371919</c:v>
                </c:pt>
                <c:pt idx="554">
                  <c:v>7.914160816725454</c:v>
                </c:pt>
                <c:pt idx="555">
                  <c:v>8.01745802529122</c:v>
                </c:pt>
                <c:pt idx="556">
                  <c:v>8.113026885018776</c:v>
                </c:pt>
                <c:pt idx="557">
                  <c:v>8.204328956164124</c:v>
                </c:pt>
                <c:pt idx="558">
                  <c:v>8.290856832476566</c:v>
                </c:pt>
                <c:pt idx="559">
                  <c:v>8.37176419426432</c:v>
                </c:pt>
                <c:pt idx="560">
                  <c:v>8.435456693954526</c:v>
                </c:pt>
                <c:pt idx="561">
                  <c:v>8.512942354445064</c:v>
                </c:pt>
                <c:pt idx="562">
                  <c:v>8.575604663175218</c:v>
                </c:pt>
                <c:pt idx="563">
                  <c:v>8.61990689457441</c:v>
                </c:pt>
                <c:pt idx="564">
                  <c:v>8.668579805474247</c:v>
                </c:pt>
                <c:pt idx="565">
                  <c:v>8.732091777262617</c:v>
                </c:pt>
                <c:pt idx="566">
                  <c:v>8.78032223468372</c:v>
                </c:pt>
                <c:pt idx="567">
                  <c:v>8.800885798541074</c:v>
                </c:pt>
                <c:pt idx="568">
                  <c:v>8.777423936085949</c:v>
                </c:pt>
                <c:pt idx="569">
                  <c:v>8.838238981605345</c:v>
                </c:pt>
                <c:pt idx="570">
                  <c:v>0</c:v>
                </c:pt>
                <c:pt idx="572">
                  <c:v>6.5893101428175225</c:v>
                </c:pt>
                <c:pt idx="573">
                  <c:v>11.27786037266362</c:v>
                </c:pt>
                <c:pt idx="575">
                  <c:v>-7.0617539213301015</c:v>
                </c:pt>
                <c:pt idx="576">
                  <c:v>0</c:v>
                </c:pt>
                <c:pt idx="578">
                  <c:v>3.674</c:v>
                </c:pt>
                <c:pt idx="579">
                  <c:v>3.674</c:v>
                </c:pt>
                <c:pt idx="580">
                  <c:v>3.674</c:v>
                </c:pt>
                <c:pt idx="581">
                  <c:v>3.674</c:v>
                </c:pt>
                <c:pt idx="582">
                  <c:v>3.674</c:v>
                </c:pt>
                <c:pt idx="583">
                  <c:v>3.674</c:v>
                </c:pt>
              </c:numCache>
            </c:numRef>
          </c:xVal>
          <c:yVal>
            <c:numRef>
              <c:f>Feuil1!$AL$28:$AL$611</c:f>
              <c:numCache>
                <c:ptCount val="584"/>
                <c:pt idx="95">
                  <c:v>-1.1102230246251565E-16</c:v>
                </c:pt>
                <c:pt idx="96">
                  <c:v>0.18094730024719263</c:v>
                </c:pt>
                <c:pt idx="97">
                  <c:v>0.18969648765652425</c:v>
                </c:pt>
                <c:pt idx="98">
                  <c:v>0.19877890514834562</c:v>
                </c:pt>
                <c:pt idx="99">
                  <c:v>0.2082325829322592</c:v>
                </c:pt>
                <c:pt idx="100">
                  <c:v>0.21810127715767447</c:v>
                </c:pt>
                <c:pt idx="101">
                  <c:v>0.2284355498212034</c:v>
                </c:pt>
                <c:pt idx="102">
                  <c:v>0.2392940948356671</c:v>
                </c:pt>
                <c:pt idx="103">
                  <c:v>0.25074537622680504</c:v>
                </c:pt>
                <c:pt idx="104">
                  <c:v>0.26286966470121786</c:v>
                </c:pt>
                <c:pt idx="105">
                  <c:v>0.27576158607054646</c:v>
                </c:pt>
                <c:pt idx="106">
                  <c:v>0.28953333179856977</c:v>
                </c:pt>
                <c:pt idx="107">
                  <c:v>0.3043187317912712</c:v>
                </c:pt>
                <c:pt idx="108">
                  <c:v>0.3202784572415269</c:v>
                </c:pt>
                <c:pt idx="109">
                  <c:v>0.3428936740310684</c:v>
                </c:pt>
                <c:pt idx="110">
                  <c:v>0.37951987570834167</c:v>
                </c:pt>
                <c:pt idx="111">
                  <c:v>0.41804089771630254</c:v>
                </c:pt>
                <c:pt idx="112">
                  <c:v>0.45881486240030755</c:v>
                </c:pt>
                <c:pt idx="113">
                  <c:v>0.5022874406144477</c:v>
                </c:pt>
                <c:pt idx="114">
                  <c:v>0.5490170127374695</c:v>
                </c:pt>
                <c:pt idx="115">
                  <c:v>0.5997069253111325</c:v>
                </c:pt>
                <c:pt idx="116">
                  <c:v>0.6552451811463534</c:v>
                </c:pt>
                <c:pt idx="117">
                  <c:v>0.7132116044828976</c:v>
                </c:pt>
                <c:pt idx="118">
                  <c:v>0.7771284702297228</c:v>
                </c:pt>
                <c:pt idx="119">
                  <c:v>0.8500046528276345</c:v>
                </c:pt>
                <c:pt idx="120">
                  <c:v>0.9334541557535152</c:v>
                </c:pt>
                <c:pt idx="121">
                  <c:v>1.028145392504812</c:v>
                </c:pt>
                <c:pt idx="122">
                  <c:v>1.1304858666512192</c:v>
                </c:pt>
                <c:pt idx="123">
                  <c:v>1.1917463362497638</c:v>
                </c:pt>
                <c:pt idx="124">
                  <c:v>1.058065624419961</c:v>
                </c:pt>
                <c:pt idx="125">
                  <c:v>0.5384335900143373</c:v>
                </c:pt>
                <c:pt idx="126">
                  <c:v>0.5384335900143373</c:v>
                </c:pt>
                <c:pt idx="127">
                  <c:v>0.4945139226549373</c:v>
                </c:pt>
                <c:pt idx="128">
                  <c:v>0.4523254176394129</c:v>
                </c:pt>
                <c:pt idx="129">
                  <c:v>0.41280090750125886</c:v>
                </c:pt>
                <c:pt idx="130">
                  <c:v>0.3732193482717867</c:v>
                </c:pt>
                <c:pt idx="131">
                  <c:v>0.33773806979521703</c:v>
                </c:pt>
                <c:pt idx="132">
                  <c:v>0.3022359831379222</c:v>
                </c:pt>
                <c:pt idx="133">
                  <c:v>0.2698170082271911</c:v>
                </c:pt>
                <c:pt idx="134">
                  <c:v>0.23867047401583186</c:v>
                </c:pt>
                <c:pt idx="135">
                  <c:v>0.20904347301520598</c:v>
                </c:pt>
                <c:pt idx="136">
                  <c:v>0.18136750833544024</c:v>
                </c:pt>
                <c:pt idx="137">
                  <c:v>0.16159182196997968</c:v>
                </c:pt>
                <c:pt idx="138">
                  <c:v>0.13372228843731016</c:v>
                </c:pt>
                <c:pt idx="139">
                  <c:v>0.1124289410174164</c:v>
                </c:pt>
                <c:pt idx="140">
                  <c:v>0.09925852237926147</c:v>
                </c:pt>
                <c:pt idx="141">
                  <c:v>0.08250672882477872</c:v>
                </c:pt>
                <c:pt idx="142">
                  <c:v>0.05458357864006125</c:v>
                </c:pt>
                <c:pt idx="143">
                  <c:v>0.028191881816434616</c:v>
                </c:pt>
                <c:pt idx="144">
                  <c:v>0.005712294441377885</c:v>
                </c:pt>
                <c:pt idx="145">
                  <c:v>-0.025878837709059077</c:v>
                </c:pt>
                <c:pt idx="146">
                  <c:v>-2.6645352591003757E-15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Feuil1!$AM$27</c:f>
              <c:strCache>
                <c:ptCount val="1"/>
                <c:pt idx="0">
                  <c:v>1,000%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Feuil1!$AI$28:$AI$611</c:f>
              <c:numCache>
                <c:ptCount val="584"/>
                <c:pt idx="0">
                  <c:v>-0</c:v>
                </c:pt>
                <c:pt idx="1">
                  <c:v>-0</c:v>
                </c:pt>
                <c:pt idx="2">
                  <c:v>-0</c:v>
                </c:pt>
                <c:pt idx="3">
                  <c:v>-0</c:v>
                </c:pt>
                <c:pt idx="4">
                  <c:v>-0</c:v>
                </c:pt>
                <c:pt idx="5">
                  <c:v>-0</c:v>
                </c:pt>
                <c:pt idx="6">
                  <c:v>-0</c:v>
                </c:pt>
                <c:pt idx="7">
                  <c:v>-0</c:v>
                </c:pt>
                <c:pt idx="8">
                  <c:v>-0</c:v>
                </c:pt>
                <c:pt idx="9">
                  <c:v>-0</c:v>
                </c:pt>
                <c:pt idx="10">
                  <c:v>-0</c:v>
                </c:pt>
                <c:pt idx="11">
                  <c:v>-0</c:v>
                </c:pt>
                <c:pt idx="12">
                  <c:v>-0</c:v>
                </c:pt>
                <c:pt idx="13">
                  <c:v>-0</c:v>
                </c:pt>
                <c:pt idx="14">
                  <c:v>-0</c:v>
                </c:pt>
                <c:pt idx="15">
                  <c:v>-0</c:v>
                </c:pt>
                <c:pt idx="16">
                  <c:v>-0</c:v>
                </c:pt>
                <c:pt idx="17">
                  <c:v>-0</c:v>
                </c:pt>
                <c:pt idx="18">
                  <c:v>-0</c:v>
                </c:pt>
                <c:pt idx="19">
                  <c:v>-0</c:v>
                </c:pt>
                <c:pt idx="20">
                  <c:v>-0</c:v>
                </c:pt>
                <c:pt idx="21">
                  <c:v>-0</c:v>
                </c:pt>
                <c:pt idx="22">
                  <c:v>0.00020897720719403526</c:v>
                </c:pt>
                <c:pt idx="23">
                  <c:v>0.0011456949459107404</c:v>
                </c:pt>
                <c:pt idx="24">
                  <c:v>0.0030579350068921404</c:v>
                </c:pt>
                <c:pt idx="25">
                  <c:v>0.00607613909803841</c:v>
                </c:pt>
                <c:pt idx="26">
                  <c:v>0.010267416831304235</c:v>
                </c:pt>
                <c:pt idx="27">
                  <c:v>0.015655308866723634</c:v>
                </c:pt>
                <c:pt idx="28">
                  <c:v>0.022230356447428868</c:v>
                </c:pt>
                <c:pt idx="29">
                  <c:v>0.029956742327707602</c:v>
                </c:pt>
                <c:pt idx="30">
                  <c:v>0.0387768795433598</c:v>
                </c:pt>
                <c:pt idx="31">
                  <c:v>0.04861478916503721</c:v>
                </c:pt>
                <c:pt idx="32">
                  <c:v>0.05937870115246226</c:v>
                </c:pt>
                <c:pt idx="33">
                  <c:v>0.07096312533642721</c:v>
                </c:pt>
                <c:pt idx="34">
                  <c:v>0.08325518098105646</c:v>
                </c:pt>
                <c:pt idx="35">
                  <c:v>0.09616584484044784</c:v>
                </c:pt>
                <c:pt idx="36">
                  <c:v>0.10963111970635435</c:v>
                </c:pt>
                <c:pt idx="37">
                  <c:v>0.12359938019104773</c:v>
                </c:pt>
                <c:pt idx="38">
                  <c:v>0.13802705054433873</c:v>
                </c:pt>
                <c:pt idx="39">
                  <c:v>0.1528764876754705</c:v>
                </c:pt>
                <c:pt idx="40">
                  <c:v>0.16811460442577902</c:v>
                </c:pt>
                <c:pt idx="41">
                  <c:v>0.18371180476178173</c:v>
                </c:pt>
                <c:pt idx="42">
                  <c:v>0.18371180476178173</c:v>
                </c:pt>
                <c:pt idx="43">
                  <c:v>0.19246035290991614</c:v>
                </c:pt>
                <c:pt idx="44">
                  <c:v>0.20192576001348733</c:v>
                </c:pt>
                <c:pt idx="45">
                  <c:v>0.21219301320316175</c:v>
                </c:pt>
                <c:pt idx="46">
                  <c:v>0.223360502006365</c:v>
                </c:pt>
                <c:pt idx="47">
                  <c:v>0.23554269399920713</c:v>
                </c:pt>
                <c:pt idx="48">
                  <c:v>0.24887346514092057</c:v>
                </c:pt>
                <c:pt idx="49">
                  <c:v>0.26351027672624044</c:v>
                </c:pt>
                <c:pt idx="50">
                  <c:v>0.27963945720807354</c:v>
                </c:pt>
                <c:pt idx="51">
                  <c:v>0.2974829401307867</c:v>
                </c:pt>
                <c:pt idx="52">
                  <c:v>0.31730694144055843</c:v>
                </c:pt>
                <c:pt idx="53">
                  <c:v>0.33943324943343556</c:v>
                </c:pt>
                <c:pt idx="54">
                  <c:v>0.3642540780201564</c:v>
                </c:pt>
                <c:pt idx="55">
                  <c:v>0.39225184548614056</c:v>
                </c:pt>
                <c:pt idx="56">
                  <c:v>0.42402586184294105</c:v>
                </c:pt>
                <c:pt idx="57">
                  <c:v>0.4603288624245348</c:v>
                </c:pt>
                <c:pt idx="58">
                  <c:v>0.502117823126226</c:v>
                </c:pt>
                <c:pt idx="59">
                  <c:v>0.5506258960406002</c:v>
                </c:pt>
                <c:pt idx="60">
                  <c:v>0.6074662574810474</c:v>
                </c:pt>
                <c:pt idx="61">
                  <c:v>0.6747853439609635</c:v>
                </c:pt>
                <c:pt idx="62">
                  <c:v>0.7554946021748788</c:v>
                </c:pt>
                <c:pt idx="63">
                  <c:v>0.8536308944307301</c:v>
                </c:pt>
                <c:pt idx="64">
                  <c:v>0.9749350950436297</c:v>
                </c:pt>
                <c:pt idx="65">
                  <c:v>1.1278155292601688</c:v>
                </c:pt>
                <c:pt idx="66">
                  <c:v>1.325021416161154</c:v>
                </c:pt>
                <c:pt idx="67">
                  <c:v>1.5866955085477807</c:v>
                </c:pt>
                <c:pt idx="68">
                  <c:v>1.9462666874458279</c:v>
                </c:pt>
                <c:pt idx="69">
                  <c:v>2.46256515484126</c:v>
                </c:pt>
                <c:pt idx="70">
                  <c:v>3.24624473947163</c:v>
                </c:pt>
                <c:pt idx="71">
                  <c:v>4.516327922437032</c:v>
                </c:pt>
                <c:pt idx="72">
                  <c:v>6.5893101428175225</c:v>
                </c:pt>
                <c:pt idx="73">
                  <c:v>6.5893101428175225</c:v>
                </c:pt>
                <c:pt idx="74">
                  <c:v>6.702628304547378</c:v>
                </c:pt>
                <c:pt idx="75">
                  <c:v>6.810851825232734</c:v>
                </c:pt>
                <c:pt idx="76">
                  <c:v>6.9121906566442854</c:v>
                </c:pt>
                <c:pt idx="77">
                  <c:v>7.01183921667238</c:v>
                </c:pt>
                <c:pt idx="78">
                  <c:v>7.1018514695786195</c:v>
                </c:pt>
                <c:pt idx="79">
                  <c:v>7.190104482697091</c:v>
                </c:pt>
                <c:pt idx="80">
                  <c:v>7.270629146977351</c:v>
                </c:pt>
                <c:pt idx="81">
                  <c:v>7.346887022675404</c:v>
                </c:pt>
                <c:pt idx="82">
                  <c:v>7.418370703540551</c:v>
                </c:pt>
                <c:pt idx="83">
                  <c:v>7.4842338698810105</c:v>
                </c:pt>
                <c:pt idx="84">
                  <c:v>7.532882174123924</c:v>
                </c:pt>
                <c:pt idx="85">
                  <c:v>7.595323639167168</c:v>
                </c:pt>
                <c:pt idx="86">
                  <c:v>7.642941752450025</c:v>
                </c:pt>
                <c:pt idx="87">
                  <c:v>7.672199788401924</c:v>
                </c:pt>
                <c:pt idx="88">
                  <c:v>7.705828503854466</c:v>
                </c:pt>
                <c:pt idx="89">
                  <c:v>7.756302549266647</c:v>
                </c:pt>
                <c:pt idx="90">
                  <c:v>7.794431015590598</c:v>
                </c:pt>
                <c:pt idx="91">
                  <c:v>7.808142520006697</c:v>
                </c:pt>
                <c:pt idx="92">
                  <c:v>7.778397472244392</c:v>
                </c:pt>
                <c:pt idx="93">
                  <c:v>7.850731444575832</c:v>
                </c:pt>
                <c:pt idx="95">
                  <c:v>-1.829698330065044</c:v>
                </c:pt>
                <c:pt idx="96">
                  <c:v>-1.3754707843495826</c:v>
                </c:pt>
                <c:pt idx="97">
                  <c:v>-1.3519711644309718</c:v>
                </c:pt>
                <c:pt idx="98">
                  <c:v>-1.3276567338923422</c:v>
                </c:pt>
                <c:pt idx="99">
                  <c:v>-1.3024275242134604</c:v>
                </c:pt>
                <c:pt idx="100">
                  <c:v>-1.2761672329029805</c:v>
                </c:pt>
                <c:pt idx="101">
                  <c:v>-1.2487398406309649</c:v>
                </c:pt>
                <c:pt idx="102">
                  <c:v>-1.2199853685224948</c:v>
                </c:pt>
                <c:pt idx="103">
                  <c:v>-1.1897145133722358</c:v>
                </c:pt>
                <c:pt idx="104">
                  <c:v>-1.1577018041340663</c:v>
                </c:pt>
                <c:pt idx="105">
                  <c:v>-1.1236767890093122</c:v>
                </c:pt>
                <c:pt idx="106">
                  <c:v>-1.0873125695919428</c:v>
                </c:pt>
                <c:pt idx="107">
                  <c:v>-1.0482107169407129</c:v>
                </c:pt>
                <c:pt idx="108">
                  <c:v>-1.0058811868001922</c:v>
                </c:pt>
                <c:pt idx="109">
                  <c:v>-0.9419130975938517</c:v>
                </c:pt>
                <c:pt idx="110">
                  <c:v>-0.8315706613826217</c:v>
                </c:pt>
                <c:pt idx="111">
                  <c:v>-0.7156552600391065</c:v>
                </c:pt>
                <c:pt idx="112">
                  <c:v>-0.5929145060158929</c:v>
                </c:pt>
                <c:pt idx="113">
                  <c:v>-0.46171017762065736</c:v>
                </c:pt>
                <c:pt idx="114">
                  <c:v>-0.31986269789117633</c:v>
                </c:pt>
                <c:pt idx="115">
                  <c:v>-0.16441596513425405</c:v>
                </c:pt>
                <c:pt idx="116">
                  <c:v>0.008728301069879395</c:v>
                </c:pt>
                <c:pt idx="117">
                  <c:v>0.1969766095398726</c:v>
                </c:pt>
                <c:pt idx="118">
                  <c:v>0.41396584472304465</c:v>
                </c:pt>
                <c:pt idx="119">
                  <c:v>0.67594887464492</c:v>
                </c:pt>
                <c:pt idx="120">
                  <c:v>1.0373795052888781</c:v>
                </c:pt>
                <c:pt idx="121">
                  <c:v>1.6108265538745015</c:v>
                </c:pt>
                <c:pt idx="122">
                  <c:v>2.3431810077590316</c:v>
                </c:pt>
                <c:pt idx="123">
                  <c:v>3.4416529228833346</c:v>
                </c:pt>
                <c:pt idx="124">
                  <c:v>5.215814014998336</c:v>
                </c:pt>
                <c:pt idx="125">
                  <c:v>7.822758638708797</c:v>
                </c:pt>
                <c:pt idx="126">
                  <c:v>7.822758638708797</c:v>
                </c:pt>
                <c:pt idx="127">
                  <c:v>7.96125201378816</c:v>
                </c:pt>
                <c:pt idx="128">
                  <c:v>8.094123644130551</c:v>
                </c:pt>
                <c:pt idx="129">
                  <c:v>8.219487325201358</c:v>
                </c:pt>
                <c:pt idx="130">
                  <c:v>8.342779818367095</c:v>
                </c:pt>
                <c:pt idx="131">
                  <c:v>8.455702265474862</c:v>
                </c:pt>
                <c:pt idx="132">
                  <c:v>8.566476689812891</c:v>
                </c:pt>
                <c:pt idx="133">
                  <c:v>8.66887597920794</c:v>
                </c:pt>
                <c:pt idx="134">
                  <c:v>8.76650549932561</c:v>
                </c:pt>
                <c:pt idx="135">
                  <c:v>8.85883842449259</c:v>
                </c:pt>
                <c:pt idx="136">
                  <c:v>8.944997814350932</c:v>
                </c:pt>
                <c:pt idx="137">
                  <c:v>9.01302891382067</c:v>
                </c:pt>
                <c:pt idx="138">
                  <c:v>9.094925137730087</c:v>
                </c:pt>
                <c:pt idx="139">
                  <c:v>9.161177310645872</c:v>
                </c:pt>
                <c:pt idx="140">
                  <c:v>9.208251541627547</c:v>
                </c:pt>
                <c:pt idx="141">
                  <c:v>9.259477522084119</c:v>
                </c:pt>
                <c:pt idx="142">
                  <c:v>9.324360000645779</c:v>
                </c:pt>
                <c:pt idx="143">
                  <c:v>9.371710203892816</c:v>
                </c:pt>
                <c:pt idx="144">
                  <c:v>9.38906881773383</c:v>
                </c:pt>
                <c:pt idx="145">
                  <c:v>9.36244051139833</c:v>
                </c:pt>
                <c:pt idx="146">
                  <c:v>9.421527771370723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91">
                  <c:v>-3.659396660130088</c:v>
                </c:pt>
                <c:pt idx="192">
                  <c:v>-3.6529706751568356</c:v>
                </c:pt>
                <c:pt idx="193">
                  <c:v>-3.646544690183583</c:v>
                </c:pt>
                <c:pt idx="194">
                  <c:v>-3.6401187052103325</c:v>
                </c:pt>
                <c:pt idx="195">
                  <c:v>-3.63369272023708</c:v>
                </c:pt>
                <c:pt idx="196">
                  <c:v>-3.6272667352638277</c:v>
                </c:pt>
                <c:pt idx="197">
                  <c:v>-3.6208407502905766</c:v>
                </c:pt>
                <c:pt idx="198">
                  <c:v>-3.614414765317325</c:v>
                </c:pt>
                <c:pt idx="199">
                  <c:v>-3.6079887803440727</c:v>
                </c:pt>
                <c:pt idx="200">
                  <c:v>-3.601562795370821</c:v>
                </c:pt>
                <c:pt idx="201">
                  <c:v>-3.595136810397569</c:v>
                </c:pt>
                <c:pt idx="202">
                  <c:v>-3.588710825424317</c:v>
                </c:pt>
                <c:pt idx="203">
                  <c:v>-3.582284840451065</c:v>
                </c:pt>
                <c:pt idx="204">
                  <c:v>-3.575858855477814</c:v>
                </c:pt>
                <c:pt idx="205">
                  <c:v>-3.5694328705045617</c:v>
                </c:pt>
                <c:pt idx="206">
                  <c:v>-3.5630068855313097</c:v>
                </c:pt>
                <c:pt idx="207">
                  <c:v>-3.5565809005580578</c:v>
                </c:pt>
                <c:pt idx="208">
                  <c:v>-3.550154915584806</c:v>
                </c:pt>
                <c:pt idx="209">
                  <c:v>-3.543728930611554</c:v>
                </c:pt>
                <c:pt idx="210">
                  <c:v>-3.5373029456383023</c:v>
                </c:pt>
                <c:pt idx="211">
                  <c:v>-3.5308769606650507</c:v>
                </c:pt>
                <c:pt idx="212">
                  <c:v>-3.5308769606650507</c:v>
                </c:pt>
                <c:pt idx="213">
                  <c:v>-3.53015800334665</c:v>
                </c:pt>
                <c:pt idx="214">
                  <c:v>-3.5286773911967697</c:v>
                </c:pt>
                <c:pt idx="215">
                  <c:v>-3.526179086047097</c:v>
                </c:pt>
                <c:pt idx="216">
                  <c:v>-3.522531416660109</c:v>
                </c:pt>
                <c:pt idx="217">
                  <c:v>-3.51767007868987</c:v>
                </c:pt>
                <c:pt idx="218">
                  <c:v>-3.5115772157869727</c:v>
                </c:pt>
                <c:pt idx="219">
                  <c:v>-3.504270206434757</c:v>
                </c:pt>
                <c:pt idx="220">
                  <c:v>-3.4957946047770343</c:v>
                </c:pt>
                <c:pt idx="221">
                  <c:v>-3.481736648762208</c:v>
                </c:pt>
                <c:pt idx="222">
                  <c:v>-3.4396527584528758</c:v>
                </c:pt>
                <c:pt idx="223">
                  <c:v>-3.396663091594851</c:v>
                </c:pt>
                <c:pt idx="224">
                  <c:v>-3.3528870796127572</c:v>
                </c:pt>
                <c:pt idx="225">
                  <c:v>-3.308434656362071</c:v>
                </c:pt>
                <c:pt idx="226">
                  <c:v>-3.2633824275443843</c:v>
                </c:pt>
                <c:pt idx="227">
                  <c:v>-3.2177894632359645</c:v>
                </c:pt>
                <c:pt idx="228">
                  <c:v>-3.171704569824753</c:v>
                </c:pt>
                <c:pt idx="229">
                  <c:v>-3.1251694767560814</c:v>
                </c:pt>
                <c:pt idx="230">
                  <c:v>-3.0782204950885146</c:v>
                </c:pt>
                <c:pt idx="231">
                  <c:v>-3.03088975624245</c:v>
                </c:pt>
                <c:pt idx="232">
                  <c:v>-2.9832058624076825</c:v>
                </c:pt>
                <c:pt idx="233">
                  <c:v>-2.9832058624076825</c:v>
                </c:pt>
                <c:pt idx="234">
                  <c:v>-2.946554573080964</c:v>
                </c:pt>
                <c:pt idx="235">
                  <c:v>-2.909174825620129</c:v>
                </c:pt>
                <c:pt idx="236">
                  <c:v>-2.8709802675392755</c:v>
                </c:pt>
                <c:pt idx="237">
                  <c:v>-2.8318709303181704</c:v>
                </c:pt>
                <c:pt idx="238">
                  <c:v>-2.791730511465466</c:v>
                </c:pt>
                <c:pt idx="239">
                  <c:v>-2.7504229916512264</c:v>
                </c:pt>
                <c:pt idx="240">
                  <c:v>-2.707788392000532</c:v>
                </c:pt>
                <c:pt idx="241">
                  <c:v>-2.6636374093080493</c:v>
                </c:pt>
                <c:pt idx="242">
                  <c:v>-2.6177445725276556</c:v>
                </c:pt>
                <c:pt idx="243">
                  <c:v>-2.5698394298606773</c:v>
                </c:pt>
                <c:pt idx="244">
                  <c:v>-2.519595082901084</c:v>
                </c:pt>
                <c:pt idx="245">
                  <c:v>-2.46661310270763</c:v>
                </c:pt>
                <c:pt idx="246">
                  <c:v>-2.410403445024886</c:v>
                </c:pt>
                <c:pt idx="247">
                  <c:v>-2.314753104810875</c:v>
                </c:pt>
                <c:pt idx="248">
                  <c:v>-2.1309550719846357</c:v>
                </c:pt>
                <c:pt idx="249">
                  <c:v>-1.9415840740261119</c:v>
                </c:pt>
                <c:pt idx="250">
                  <c:v>-1.7453877233878892</c:v>
                </c:pt>
                <c:pt idx="251">
                  <c:v>-1.5407277983776448</c:v>
                </c:pt>
                <c:pt idx="252">
                  <c:v>-1.3254247220331548</c:v>
                </c:pt>
                <c:pt idx="253">
                  <c:v>-1.0965223926612235</c:v>
                </c:pt>
                <c:pt idx="254">
                  <c:v>-0.849922529842081</c:v>
                </c:pt>
                <c:pt idx="255">
                  <c:v>-0.5966394589785486</c:v>
                </c:pt>
                <c:pt idx="256">
                  <c:v>-0.3179327597315077</c:v>
                </c:pt>
                <c:pt idx="257">
                  <c:v>0.005767734254237072</c:v>
                </c:pt>
                <c:pt idx="258">
                  <c:v>0.4629394015740636</c:v>
                </c:pt>
                <c:pt idx="259">
                  <c:v>1.2448305711128067</c:v>
                </c:pt>
                <c:pt idx="260">
                  <c:v>2.1856291459504558</c:v>
                </c:pt>
                <c:pt idx="261">
                  <c:v>3.5878242029185134</c:v>
                </c:pt>
                <c:pt idx="262">
                  <c:v>5.849779572059116</c:v>
                </c:pt>
                <c:pt idx="263">
                  <c:v>8.974459216693738</c:v>
                </c:pt>
                <c:pt idx="264">
                  <c:v>8.974459216693738</c:v>
                </c:pt>
                <c:pt idx="265">
                  <c:v>9.1364591471595</c:v>
                </c:pt>
                <c:pt idx="266">
                  <c:v>9.292837332888288</c:v>
                </c:pt>
                <c:pt idx="267">
                  <c:v>9.441707569345493</c:v>
                </c:pt>
                <c:pt idx="268">
                  <c:v>9.588506617897627</c:v>
                </c:pt>
                <c:pt idx="269">
                  <c:v>9.724935620391793</c:v>
                </c:pt>
                <c:pt idx="270">
                  <c:v>9.859216600116223</c:v>
                </c:pt>
                <c:pt idx="271">
                  <c:v>9.985122444897668</c:v>
                </c:pt>
                <c:pt idx="272">
                  <c:v>10.106258520401735</c:v>
                </c:pt>
                <c:pt idx="273">
                  <c:v>10.22209800095511</c:v>
                </c:pt>
                <c:pt idx="274">
                  <c:v>10.331763946199851</c:v>
                </c:pt>
                <c:pt idx="275">
                  <c:v>10.423301601055984</c:v>
                </c:pt>
                <c:pt idx="276">
                  <c:v>10.5287043803518</c:v>
                </c:pt>
                <c:pt idx="277">
                  <c:v>10.61846310865398</c:v>
                </c:pt>
                <c:pt idx="278">
                  <c:v>10.689043895022055</c:v>
                </c:pt>
                <c:pt idx="279">
                  <c:v>10.76377643086502</c:v>
                </c:pt>
                <c:pt idx="280">
                  <c:v>10.849030669389485</c:v>
                </c:pt>
                <c:pt idx="281">
                  <c:v>10.912165233725819</c:v>
                </c:pt>
                <c:pt idx="282">
                  <c:v>10.940230190443792</c:v>
                </c:pt>
                <c:pt idx="283">
                  <c:v>10.923419361150764</c:v>
                </c:pt>
                <c:pt idx="284">
                  <c:v>10.992324098165628</c:v>
                </c:pt>
                <c:pt idx="286">
                  <c:v>-5.489094990195131</c:v>
                </c:pt>
                <c:pt idx="287">
                  <c:v>-5.479456012735253</c:v>
                </c:pt>
                <c:pt idx="288">
                  <c:v>-5.469817035275375</c:v>
                </c:pt>
                <c:pt idx="289">
                  <c:v>-5.460178057815497</c:v>
                </c:pt>
                <c:pt idx="290">
                  <c:v>-5.45053908035562</c:v>
                </c:pt>
                <c:pt idx="291">
                  <c:v>-5.440900102895743</c:v>
                </c:pt>
                <c:pt idx="292">
                  <c:v>-5.4312611254358645</c:v>
                </c:pt>
                <c:pt idx="293">
                  <c:v>-5.421622147975986</c:v>
                </c:pt>
                <c:pt idx="294">
                  <c:v>-5.411983170516108</c:v>
                </c:pt>
                <c:pt idx="295">
                  <c:v>-5.402344193056231</c:v>
                </c:pt>
                <c:pt idx="296">
                  <c:v>-5.392705215596353</c:v>
                </c:pt>
                <c:pt idx="297">
                  <c:v>-5.3830662381364744</c:v>
                </c:pt>
                <c:pt idx="298">
                  <c:v>-5.373427260676598</c:v>
                </c:pt>
                <c:pt idx="299">
                  <c:v>-5.36378828321672</c:v>
                </c:pt>
                <c:pt idx="300">
                  <c:v>-5.354149305756843</c:v>
                </c:pt>
                <c:pt idx="301">
                  <c:v>-5.344510328296964</c:v>
                </c:pt>
                <c:pt idx="302">
                  <c:v>-5.334871350837086</c:v>
                </c:pt>
                <c:pt idx="303">
                  <c:v>-5.32523237337721</c:v>
                </c:pt>
                <c:pt idx="304">
                  <c:v>-5.315593395917331</c:v>
                </c:pt>
                <c:pt idx="305">
                  <c:v>-5.305954418457453</c:v>
                </c:pt>
                <c:pt idx="306">
                  <c:v>-5.296315440997574</c:v>
                </c:pt>
                <c:pt idx="307">
                  <c:v>-5.296315440997574</c:v>
                </c:pt>
                <c:pt idx="308">
                  <c:v>-5.295346584263549</c:v>
                </c:pt>
                <c:pt idx="309">
                  <c:v>-5.2936160726980415</c:v>
                </c:pt>
                <c:pt idx="310">
                  <c:v>-5.290867868132743</c:v>
                </c:pt>
                <c:pt idx="311">
                  <c:v>-5.286970299330128</c:v>
                </c:pt>
                <c:pt idx="312">
                  <c:v>-5.281859061944263</c:v>
                </c:pt>
                <c:pt idx="313">
                  <c:v>-5.275516299625739</c:v>
                </c:pt>
                <c:pt idx="314">
                  <c:v>-5.2679593908578966</c:v>
                </c:pt>
                <c:pt idx="315">
                  <c:v>-5.259233889784547</c:v>
                </c:pt>
                <c:pt idx="316">
                  <c:v>-5.242684731508279</c:v>
                </c:pt>
                <c:pt idx="317">
                  <c:v>-5.184602280610541</c:v>
                </c:pt>
                <c:pt idx="318">
                  <c:v>-5.12561405316411</c:v>
                </c:pt>
                <c:pt idx="319">
                  <c:v>-5.0658394805936116</c:v>
                </c:pt>
                <c:pt idx="320">
                  <c:v>-5.005388496754518</c:v>
                </c:pt>
                <c:pt idx="321">
                  <c:v>-4.944337707348424</c:v>
                </c:pt>
                <c:pt idx="322">
                  <c:v>-4.8827461824516</c:v>
                </c:pt>
                <c:pt idx="323">
                  <c:v>-4.820662728451982</c:v>
                </c:pt>
                <c:pt idx="324">
                  <c:v>-4.758129074794905</c:v>
                </c:pt>
                <c:pt idx="325">
                  <c:v>-4.695181532538932</c:v>
                </c:pt>
                <c:pt idx="326">
                  <c:v>-4.631852233104461</c:v>
                </c:pt>
                <c:pt idx="327">
                  <c:v>-4.568169778681288</c:v>
                </c:pt>
                <c:pt idx="328">
                  <c:v>-4.568169778681288</c:v>
                </c:pt>
                <c:pt idx="329">
                  <c:v>-4.517638361812344</c:v>
                </c:pt>
                <c:pt idx="330">
                  <c:v>-4.466378486809286</c:v>
                </c:pt>
                <c:pt idx="331">
                  <c:v>-4.414303801186209</c:v>
                </c:pt>
                <c:pt idx="332">
                  <c:v>-4.361314336422879</c:v>
                </c:pt>
                <c:pt idx="333">
                  <c:v>-4.307293790027951</c:v>
                </c:pt>
                <c:pt idx="334">
                  <c:v>-4.2521061426714875</c:v>
                </c:pt>
                <c:pt idx="335">
                  <c:v>-4.195591415478569</c:v>
                </c:pt>
                <c:pt idx="336">
                  <c:v>-4.137560305243862</c:v>
                </c:pt>
                <c:pt idx="337">
                  <c:v>-4.077787340921245</c:v>
                </c:pt>
                <c:pt idx="338">
                  <c:v>-4.016002070712043</c:v>
                </c:pt>
                <c:pt idx="339">
                  <c:v>-3.9518775962102257</c:v>
                </c:pt>
                <c:pt idx="340">
                  <c:v>-3.885015488474547</c:v>
                </c:pt>
                <c:pt idx="341">
                  <c:v>-3.8149257032495782</c:v>
                </c:pt>
                <c:pt idx="342">
                  <c:v>-3.6875931120278977</c:v>
                </c:pt>
                <c:pt idx="343">
                  <c:v>-3.4303394825866502</c:v>
                </c:pt>
                <c:pt idx="344">
                  <c:v>-3.167512888013117</c:v>
                </c:pt>
                <c:pt idx="345">
                  <c:v>-2.8978609407598857</c:v>
                </c:pt>
                <c:pt idx="346">
                  <c:v>-2.6197454191346323</c:v>
                </c:pt>
                <c:pt idx="347">
                  <c:v>-2.330986746175133</c:v>
                </c:pt>
                <c:pt idx="348">
                  <c:v>-2.028628820188193</c:v>
                </c:pt>
                <c:pt idx="349">
                  <c:v>-1.7085733607540414</c:v>
                </c:pt>
                <c:pt idx="350">
                  <c:v>-1.39025552749697</c:v>
                </c:pt>
                <c:pt idx="351">
                  <c:v>-1.0498313641860602</c:v>
                </c:pt>
                <c:pt idx="352">
                  <c:v>-0.6644134061364463</c:v>
                </c:pt>
                <c:pt idx="353">
                  <c:v>-0.11150070214075047</c:v>
                </c:pt>
                <c:pt idx="354">
                  <c:v>0.8788345883511121</c:v>
                </c:pt>
                <c:pt idx="355">
                  <c:v>2.028077284141881</c:v>
                </c:pt>
                <c:pt idx="356">
                  <c:v>3.7339954829536923</c:v>
                </c:pt>
                <c:pt idx="357">
                  <c:v>6.483745129119897</c:v>
                </c:pt>
                <c:pt idx="358">
                  <c:v>10.126159794678678</c:v>
                </c:pt>
                <c:pt idx="359">
                  <c:v>10.126159794678678</c:v>
                </c:pt>
                <c:pt idx="360">
                  <c:v>10.311666280530837</c:v>
                </c:pt>
                <c:pt idx="361">
                  <c:v>10.491551021646027</c:v>
                </c:pt>
                <c:pt idx="362">
                  <c:v>10.663927813489629</c:v>
                </c:pt>
                <c:pt idx="363">
                  <c:v>10.834233417428162</c:v>
                </c:pt>
                <c:pt idx="364">
                  <c:v>10.994168975308723</c:v>
                </c:pt>
                <c:pt idx="365">
                  <c:v>11.151956510419549</c:v>
                </c:pt>
                <c:pt idx="366">
                  <c:v>11.30136891058739</c:v>
                </c:pt>
                <c:pt idx="367">
                  <c:v>11.446011541477858</c:v>
                </c:pt>
                <c:pt idx="368">
                  <c:v>11.585357577417634</c:v>
                </c:pt>
                <c:pt idx="369">
                  <c:v>11.71853007804877</c:v>
                </c:pt>
                <c:pt idx="370">
                  <c:v>11.833574288291299</c:v>
                </c:pt>
                <c:pt idx="371">
                  <c:v>11.962483622973515</c:v>
                </c:pt>
                <c:pt idx="372">
                  <c:v>12.075748906662096</c:v>
                </c:pt>
                <c:pt idx="373">
                  <c:v>12.169836248416564</c:v>
                </c:pt>
                <c:pt idx="374">
                  <c:v>12.268075339645929</c:v>
                </c:pt>
                <c:pt idx="375">
                  <c:v>12.373701338133191</c:v>
                </c:pt>
                <c:pt idx="376">
                  <c:v>12.45262026355882</c:v>
                </c:pt>
                <c:pt idx="377">
                  <c:v>12.491391563153751</c:v>
                </c:pt>
                <c:pt idx="378">
                  <c:v>12.48439821090319</c:v>
                </c:pt>
                <c:pt idx="379">
                  <c:v>12.56312042496052</c:v>
                </c:pt>
                <c:pt idx="381">
                  <c:v>-7.318793320260176</c:v>
                </c:pt>
                <c:pt idx="382">
                  <c:v>-7.305941350313671</c:v>
                </c:pt>
                <c:pt idx="383">
                  <c:v>-7.293089380367166</c:v>
                </c:pt>
                <c:pt idx="384">
                  <c:v>-7.280237410420665</c:v>
                </c:pt>
                <c:pt idx="385">
                  <c:v>-7.26738544047416</c:v>
                </c:pt>
                <c:pt idx="386">
                  <c:v>-7.254533470527655</c:v>
                </c:pt>
                <c:pt idx="387">
                  <c:v>-7.241681500581153</c:v>
                </c:pt>
                <c:pt idx="388">
                  <c:v>-7.22882953063465</c:v>
                </c:pt>
                <c:pt idx="389">
                  <c:v>-7.215977560688145</c:v>
                </c:pt>
                <c:pt idx="390">
                  <c:v>-7.203125590741642</c:v>
                </c:pt>
                <c:pt idx="391">
                  <c:v>-7.190273620795138</c:v>
                </c:pt>
                <c:pt idx="392">
                  <c:v>-7.177421650848634</c:v>
                </c:pt>
                <c:pt idx="393">
                  <c:v>-7.16456968090213</c:v>
                </c:pt>
                <c:pt idx="394">
                  <c:v>-7.151717710955628</c:v>
                </c:pt>
                <c:pt idx="395">
                  <c:v>-7.138865741009123</c:v>
                </c:pt>
                <c:pt idx="396">
                  <c:v>-7.1260137710626195</c:v>
                </c:pt>
                <c:pt idx="397">
                  <c:v>-7.1131618011161155</c:v>
                </c:pt>
                <c:pt idx="398">
                  <c:v>-7.100309831169612</c:v>
                </c:pt>
                <c:pt idx="399">
                  <c:v>-7.087457861223108</c:v>
                </c:pt>
                <c:pt idx="400">
                  <c:v>-7.0746058912766046</c:v>
                </c:pt>
                <c:pt idx="401">
                  <c:v>-7.0617539213301015</c:v>
                </c:pt>
                <c:pt idx="402">
                  <c:v>-7.0617539213301015</c:v>
                </c:pt>
                <c:pt idx="403">
                  <c:v>-7.060535165180448</c:v>
                </c:pt>
                <c:pt idx="404">
                  <c:v>-7.0585547541993146</c:v>
                </c:pt>
                <c:pt idx="405">
                  <c:v>-7.0555566502183895</c:v>
                </c:pt>
                <c:pt idx="406">
                  <c:v>-7.051409182000147</c:v>
                </c:pt>
                <c:pt idx="407">
                  <c:v>-7.046048045198656</c:v>
                </c:pt>
                <c:pt idx="408">
                  <c:v>-7.039455383464506</c:v>
                </c:pt>
                <c:pt idx="409">
                  <c:v>-7.031648575281037</c:v>
                </c:pt>
                <c:pt idx="410">
                  <c:v>-7.022673174792062</c:v>
                </c:pt>
                <c:pt idx="411">
                  <c:v>-7.003632814254352</c:v>
                </c:pt>
                <c:pt idx="412">
                  <c:v>-6.929551802768207</c:v>
                </c:pt>
                <c:pt idx="413">
                  <c:v>-6.854565014733371</c:v>
                </c:pt>
                <c:pt idx="414">
                  <c:v>-6.778791881574464</c:v>
                </c:pt>
                <c:pt idx="415">
                  <c:v>-6.702342337146966</c:v>
                </c:pt>
                <c:pt idx="416">
                  <c:v>-6.625292987152467</c:v>
                </c:pt>
                <c:pt idx="417">
                  <c:v>-6.547702901667236</c:v>
                </c:pt>
                <c:pt idx="418">
                  <c:v>-6.469620887079212</c:v>
                </c:pt>
                <c:pt idx="419">
                  <c:v>-6.391088672833728</c:v>
                </c:pt>
                <c:pt idx="420">
                  <c:v>-6.31214256998935</c:v>
                </c:pt>
                <c:pt idx="421">
                  <c:v>-6.232814709966474</c:v>
                </c:pt>
                <c:pt idx="422">
                  <c:v>-6.153133694954893</c:v>
                </c:pt>
                <c:pt idx="423">
                  <c:v>-6.153133694954893</c:v>
                </c:pt>
                <c:pt idx="424">
                  <c:v>-6.088722150543727</c:v>
                </c:pt>
                <c:pt idx="425">
                  <c:v>-6.023582147998443</c:v>
                </c:pt>
                <c:pt idx="426">
                  <c:v>-5.957627334833143</c:v>
                </c:pt>
                <c:pt idx="427">
                  <c:v>-5.8907577425275885</c:v>
                </c:pt>
                <c:pt idx="428">
                  <c:v>-5.822857068590436</c:v>
                </c:pt>
                <c:pt idx="429">
                  <c:v>-5.753789293691749</c:v>
                </c:pt>
                <c:pt idx="430">
                  <c:v>-5.683394438956607</c:v>
                </c:pt>
                <c:pt idx="431">
                  <c:v>-5.611483201179676</c:v>
                </c:pt>
                <c:pt idx="432">
                  <c:v>-5.537830109314834</c:v>
                </c:pt>
                <c:pt idx="433">
                  <c:v>-5.462164711563408</c:v>
                </c:pt>
                <c:pt idx="434">
                  <c:v>-5.3841601095193665</c:v>
                </c:pt>
                <c:pt idx="435">
                  <c:v>-5.303417874241465</c:v>
                </c:pt>
                <c:pt idx="436">
                  <c:v>-5.219447961474273</c:v>
                </c:pt>
                <c:pt idx="437">
                  <c:v>-5.060433119244922</c:v>
                </c:pt>
                <c:pt idx="438">
                  <c:v>-4.729723893188664</c:v>
                </c:pt>
                <c:pt idx="439">
                  <c:v>-4.393441702000122</c:v>
                </c:pt>
                <c:pt idx="440">
                  <c:v>-4.050334158131882</c:v>
                </c:pt>
                <c:pt idx="441">
                  <c:v>-3.6987630398916194</c:v>
                </c:pt>
                <c:pt idx="442">
                  <c:v>-3.3365487703171115</c:v>
                </c:pt>
                <c:pt idx="443">
                  <c:v>-2.9607352477151623</c:v>
                </c:pt>
                <c:pt idx="444">
                  <c:v>-2.5672241916660012</c:v>
                </c:pt>
                <c:pt idx="445">
                  <c:v>-2.1838715960153916</c:v>
                </c:pt>
                <c:pt idx="446">
                  <c:v>-1.7817299686406127</c:v>
                </c:pt>
                <c:pt idx="447">
                  <c:v>-1.3345945465271296</c:v>
                </c:pt>
                <c:pt idx="448">
                  <c:v>-0.6859408058555644</c:v>
                </c:pt>
                <c:pt idx="449">
                  <c:v>0.5128386055894174</c:v>
                </c:pt>
                <c:pt idx="450">
                  <c:v>1.8705254223333052</c:v>
                </c:pt>
                <c:pt idx="451">
                  <c:v>3.880166762988873</c:v>
                </c:pt>
                <c:pt idx="452">
                  <c:v>7.117710686180677</c:v>
                </c:pt>
                <c:pt idx="453">
                  <c:v>11.27786037266362</c:v>
                </c:pt>
                <c:pt idx="454">
                  <c:v>11.27786037266362</c:v>
                </c:pt>
                <c:pt idx="455">
                  <c:v>11.486873413902176</c:v>
                </c:pt>
                <c:pt idx="456">
                  <c:v>11.690264710403763</c:v>
                </c:pt>
                <c:pt idx="457">
                  <c:v>11.886148057633761</c:v>
                </c:pt>
                <c:pt idx="458">
                  <c:v>12.079960216958696</c:v>
                </c:pt>
                <c:pt idx="459">
                  <c:v>12.263402330225658</c:v>
                </c:pt>
                <c:pt idx="460">
                  <c:v>12.44469642072288</c:v>
                </c:pt>
                <c:pt idx="461">
                  <c:v>12.617615376277115</c:v>
                </c:pt>
                <c:pt idx="462">
                  <c:v>12.785764562553979</c:v>
                </c:pt>
                <c:pt idx="463">
                  <c:v>12.948617153880157</c:v>
                </c:pt>
                <c:pt idx="464">
                  <c:v>13.105296209897688</c:v>
                </c:pt>
                <c:pt idx="465">
                  <c:v>13.243846975526619</c:v>
                </c:pt>
                <c:pt idx="466">
                  <c:v>13.396262865595231</c:v>
                </c:pt>
                <c:pt idx="467">
                  <c:v>13.533034704670209</c:v>
                </c:pt>
                <c:pt idx="468">
                  <c:v>13.650628601811079</c:v>
                </c:pt>
                <c:pt idx="469">
                  <c:v>13.77237424842684</c:v>
                </c:pt>
                <c:pt idx="470">
                  <c:v>13.898372006876897</c:v>
                </c:pt>
                <c:pt idx="471">
                  <c:v>13.993075293391824</c:v>
                </c:pt>
                <c:pt idx="472">
                  <c:v>14.042552935863714</c:v>
                </c:pt>
                <c:pt idx="473">
                  <c:v>14.045377060655616</c:v>
                </c:pt>
                <c:pt idx="474">
                  <c:v>14.133916751755425</c:v>
                </c:pt>
                <c:pt idx="476">
                  <c:v>-1.1710069312416278</c:v>
                </c:pt>
                <c:pt idx="477">
                  <c:v>-1.1689506160501875</c:v>
                </c:pt>
                <c:pt idx="478">
                  <c:v>-1.166894300858747</c:v>
                </c:pt>
                <c:pt idx="479">
                  <c:v>-1.1648379856673063</c:v>
                </c:pt>
                <c:pt idx="480">
                  <c:v>-1.1627816704758658</c:v>
                </c:pt>
                <c:pt idx="481">
                  <c:v>-1.1607253552844252</c:v>
                </c:pt>
                <c:pt idx="482">
                  <c:v>-1.1586690400929842</c:v>
                </c:pt>
                <c:pt idx="483">
                  <c:v>-1.1566127249015439</c:v>
                </c:pt>
                <c:pt idx="484">
                  <c:v>-1.154556409710103</c:v>
                </c:pt>
                <c:pt idx="485">
                  <c:v>-1.1525000945186628</c:v>
                </c:pt>
                <c:pt idx="486">
                  <c:v>-1.150443779327222</c:v>
                </c:pt>
                <c:pt idx="487">
                  <c:v>-1.1483874641357816</c:v>
                </c:pt>
                <c:pt idx="488">
                  <c:v>-1.1463311489443406</c:v>
                </c:pt>
                <c:pt idx="489">
                  <c:v>-1.1442748337529003</c:v>
                </c:pt>
                <c:pt idx="490">
                  <c:v>-1.1422185185614595</c:v>
                </c:pt>
                <c:pt idx="491">
                  <c:v>-1.140162203370019</c:v>
                </c:pt>
                <c:pt idx="492">
                  <c:v>-1.1381058881785784</c:v>
                </c:pt>
                <c:pt idx="493">
                  <c:v>-1.1360495729871378</c:v>
                </c:pt>
                <c:pt idx="494">
                  <c:v>-1.1339932577956973</c:v>
                </c:pt>
                <c:pt idx="495">
                  <c:v>-1.1319369426042565</c:v>
                </c:pt>
                <c:pt idx="496">
                  <c:v>-1.129880627412816</c:v>
                </c:pt>
                <c:pt idx="497">
                  <c:v>-1.129880627412816</c:v>
                </c:pt>
                <c:pt idx="498">
                  <c:v>-1.1295117145796212</c:v>
                </c:pt>
                <c:pt idx="499">
                  <c:v>-1.1284150612149033</c:v>
                </c:pt>
                <c:pt idx="500">
                  <c:v>-1.1263428855279212</c:v>
                </c:pt>
                <c:pt idx="501">
                  <c:v>-1.123164745810774</c:v>
                </c:pt>
                <c:pt idx="502">
                  <c:v>-1.1188135324515072</c:v>
                </c:pt>
                <c:pt idx="503">
                  <c:v>-1.113265704790087</c:v>
                </c:pt>
                <c:pt idx="504">
                  <c:v>-1.1065307215833808</c:v>
                </c:pt>
                <c:pt idx="505">
                  <c:v>-1.098644400077101</c:v>
                </c:pt>
                <c:pt idx="506">
                  <c:v>-1.088229893414126</c:v>
                </c:pt>
                <c:pt idx="507">
                  <c:v>-1.0681529050158687</c:v>
                </c:pt>
                <c:pt idx="508">
                  <c:v>-1.0471499142518639</c:v>
                </c:pt>
                <c:pt idx="509">
                  <c:v>-1.025326411291319</c:v>
                </c:pt>
                <c:pt idx="510">
                  <c:v>-1.00279527687011</c:v>
                </c:pt>
                <c:pt idx="511">
                  <c:v>-0.9796455342341387</c:v>
                </c:pt>
                <c:pt idx="512">
                  <c:v>-0.9559411805916525</c:v>
                </c:pt>
                <c:pt idx="513">
                  <c:v>-0.9317338413303792</c:v>
                </c:pt>
                <c:pt idx="514">
                  <c:v>-0.9070670922005084</c:v>
                </c:pt>
                <c:pt idx="515">
                  <c:v>-0.8819785762927966</c:v>
                </c:pt>
                <c:pt idx="516">
                  <c:v>-0.8565013807659083</c:v>
                </c:pt>
                <c:pt idx="517">
                  <c:v>-0.8306651016533257</c:v>
                </c:pt>
                <c:pt idx="518">
                  <c:v>-0.8306651016533257</c:v>
                </c:pt>
                <c:pt idx="519">
                  <c:v>-0.8130332718781679</c:v>
                </c:pt>
                <c:pt idx="520">
                  <c:v>-0.7946845831475733</c:v>
                </c:pt>
                <c:pt idx="521">
                  <c:v>-0.7755340483308756</c:v>
                </c:pt>
                <c:pt idx="522">
                  <c:v>-0.755483277900649</c:v>
                </c:pt>
                <c:pt idx="523">
                  <c:v>-0.7344178042807835</c:v>
                </c:pt>
                <c:pt idx="524">
                  <c:v>-0.7122037515120467</c:v>
                </c:pt>
                <c:pt idx="525">
                  <c:v>-0.6886836582997033</c:v>
                </c:pt>
                <c:pt idx="526">
                  <c:v>-0.663671196190847</c:v>
                </c:pt>
                <c:pt idx="527">
                  <c:v>-0.6369444316411106</c:v>
                </c:pt>
                <c:pt idx="528">
                  <c:v>-0.6082371487043153</c:v>
                </c:pt>
                <c:pt idx="529">
                  <c:v>-0.5772275590844149</c:v>
                </c:pt>
                <c:pt idx="530">
                  <c:v>-0.5435234488706706</c:v>
                </c:pt>
                <c:pt idx="531">
                  <c:v>-0.5066423997776632</c:v>
                </c:pt>
                <c:pt idx="532">
                  <c:v>-0.4545917427759538</c:v>
                </c:pt>
                <c:pt idx="533">
                  <c:v>-0.3712771603607544</c:v>
                </c:pt>
                <c:pt idx="534">
                  <c:v>-0.2824766178254573</c:v>
                </c:pt>
                <c:pt idx="535">
                  <c:v>-0.1869569630774773</c:v>
                </c:pt>
                <c:pt idx="536">
                  <c:v>-0.08310501980342438</c:v>
                </c:pt>
                <c:pt idx="537">
                  <c:v>0.031225648510097258</c:v>
                </c:pt>
                <c:pt idx="538">
                  <c:v>0.15894648855761828</c:v>
                </c:pt>
                <c:pt idx="539">
                  <c:v>0.3040943626470756</c:v>
                </c:pt>
                <c:pt idx="540">
                  <c:v>0.46702081119184014</c:v>
                </c:pt>
                <c:pt idx="541">
                  <c:v>0.6594004224092554</c:v>
                </c:pt>
                <c:pt idx="542">
                  <c:v>0.8961054863111164</c:v>
                </c:pt>
                <c:pt idx="543">
                  <c:v>1.2190538421702997</c:v>
                </c:pt>
                <c:pt idx="544">
                  <c:v>1.7120292584783432</c:v>
                </c:pt>
                <c:pt idx="545">
                  <c:v>2.361731963283771</c:v>
                </c:pt>
                <c:pt idx="546">
                  <c:v>3.339794358694145</c:v>
                </c:pt>
                <c:pt idx="547">
                  <c:v>4.92206587895593</c:v>
                </c:pt>
                <c:pt idx="548">
                  <c:v>7.326398512727885</c:v>
                </c:pt>
                <c:pt idx="549">
                  <c:v>7.326398512727885</c:v>
                </c:pt>
                <c:pt idx="550">
                  <c:v>7.454760869905035</c:v>
                </c:pt>
                <c:pt idx="551">
                  <c:v>7.578028586037687</c:v>
                </c:pt>
                <c:pt idx="552">
                  <c:v>7.6944116128965305</c:v>
                </c:pt>
                <c:pt idx="553">
                  <c:v>7.809104368371919</c:v>
                </c:pt>
                <c:pt idx="554">
                  <c:v>7.914160816725454</c:v>
                </c:pt>
                <c:pt idx="555">
                  <c:v>8.01745802529122</c:v>
                </c:pt>
                <c:pt idx="556">
                  <c:v>8.113026885018776</c:v>
                </c:pt>
                <c:pt idx="557">
                  <c:v>8.204328956164124</c:v>
                </c:pt>
                <c:pt idx="558">
                  <c:v>8.290856832476566</c:v>
                </c:pt>
                <c:pt idx="559">
                  <c:v>8.37176419426432</c:v>
                </c:pt>
                <c:pt idx="560">
                  <c:v>8.435456693954526</c:v>
                </c:pt>
                <c:pt idx="561">
                  <c:v>8.512942354445064</c:v>
                </c:pt>
                <c:pt idx="562">
                  <c:v>8.575604663175218</c:v>
                </c:pt>
                <c:pt idx="563">
                  <c:v>8.61990689457441</c:v>
                </c:pt>
                <c:pt idx="564">
                  <c:v>8.668579805474247</c:v>
                </c:pt>
                <c:pt idx="565">
                  <c:v>8.732091777262617</c:v>
                </c:pt>
                <c:pt idx="566">
                  <c:v>8.78032223468372</c:v>
                </c:pt>
                <c:pt idx="567">
                  <c:v>8.800885798541074</c:v>
                </c:pt>
                <c:pt idx="568">
                  <c:v>8.777423936085949</c:v>
                </c:pt>
                <c:pt idx="569">
                  <c:v>8.838238981605345</c:v>
                </c:pt>
                <c:pt idx="570">
                  <c:v>0</c:v>
                </c:pt>
                <c:pt idx="572">
                  <c:v>6.5893101428175225</c:v>
                </c:pt>
                <c:pt idx="573">
                  <c:v>11.27786037266362</c:v>
                </c:pt>
                <c:pt idx="575">
                  <c:v>-7.0617539213301015</c:v>
                </c:pt>
                <c:pt idx="576">
                  <c:v>0</c:v>
                </c:pt>
                <c:pt idx="578">
                  <c:v>3.674</c:v>
                </c:pt>
                <c:pt idx="579">
                  <c:v>3.674</c:v>
                </c:pt>
                <c:pt idx="580">
                  <c:v>3.674</c:v>
                </c:pt>
                <c:pt idx="581">
                  <c:v>3.674</c:v>
                </c:pt>
                <c:pt idx="582">
                  <c:v>3.674</c:v>
                </c:pt>
                <c:pt idx="583">
                  <c:v>3.674</c:v>
                </c:pt>
              </c:numCache>
            </c:numRef>
          </c:xVal>
          <c:yVal>
            <c:numRef>
              <c:f>Feuil1!$AM$28:$AM$611</c:f>
              <c:numCache>
                <c:ptCount val="584"/>
                <c:pt idx="191">
                  <c:v>-2.220446049250313E-16</c:v>
                </c:pt>
                <c:pt idx="192">
                  <c:v>0.0011335437492816514</c:v>
                </c:pt>
                <c:pt idx="193">
                  <c:v>0.002267087498563747</c:v>
                </c:pt>
                <c:pt idx="194">
                  <c:v>0.003400631247844954</c:v>
                </c:pt>
                <c:pt idx="195">
                  <c:v>0.0045341749971268275</c:v>
                </c:pt>
                <c:pt idx="196">
                  <c:v>0.005667718746408701</c:v>
                </c:pt>
                <c:pt idx="197">
                  <c:v>0.006801262495689908</c:v>
                </c:pt>
                <c:pt idx="198">
                  <c:v>0.007934806244971115</c:v>
                </c:pt>
                <c:pt idx="199">
                  <c:v>0.009068349994252989</c:v>
                </c:pt>
                <c:pt idx="200">
                  <c:v>0.010201893743534418</c:v>
                </c:pt>
                <c:pt idx="201">
                  <c:v>0.011335437492816292</c:v>
                </c:pt>
                <c:pt idx="202">
                  <c:v>0.01246898124209772</c:v>
                </c:pt>
                <c:pt idx="203">
                  <c:v>0.013602524991379594</c:v>
                </c:pt>
                <c:pt idx="204">
                  <c:v>0.014736068740660802</c:v>
                </c:pt>
                <c:pt idx="205">
                  <c:v>0.015869612489942675</c:v>
                </c:pt>
                <c:pt idx="206">
                  <c:v>0.017003156239224326</c:v>
                </c:pt>
                <c:pt idx="207">
                  <c:v>0.018136699988505756</c:v>
                </c:pt>
                <c:pt idx="208">
                  <c:v>0.01927024373778763</c:v>
                </c:pt>
                <c:pt idx="209">
                  <c:v>0.02040378748706928</c:v>
                </c:pt>
                <c:pt idx="210">
                  <c:v>0.02153733123635071</c:v>
                </c:pt>
                <c:pt idx="211">
                  <c:v>0.02267087498563236</c:v>
                </c:pt>
                <c:pt idx="212">
                  <c:v>0.02267087498563236</c:v>
                </c:pt>
                <c:pt idx="213">
                  <c:v>0.02286825280050886</c:v>
                </c:pt>
                <c:pt idx="214">
                  <c:v>0.023443175236443237</c:v>
                </c:pt>
                <c:pt idx="215">
                  <c:v>0.024518521867986198</c:v>
                </c:pt>
                <c:pt idx="216">
                  <c:v>0.02615404689972256</c:v>
                </c:pt>
                <c:pt idx="217">
                  <c:v>0.028375415493287592</c:v>
                </c:pt>
                <c:pt idx="218">
                  <c:v>0.031184989985057143</c:v>
                </c:pt>
                <c:pt idx="219">
                  <c:v>0.03456766689877511</c:v>
                </c:pt>
                <c:pt idx="220">
                  <c:v>0.038494579936851014</c:v>
                </c:pt>
                <c:pt idx="221">
                  <c:v>0.04480837270629068</c:v>
                </c:pt>
                <c:pt idx="222">
                  <c:v>0.0629232053548181</c:v>
                </c:pt>
                <c:pt idx="223">
                  <c:v>0.08143577034690197</c:v>
                </c:pt>
                <c:pt idx="224">
                  <c:v>0.10028267097598409</c:v>
                </c:pt>
                <c:pt idx="225">
                  <c:v>0.11940599488404469</c:v>
                </c:pt>
                <c:pt idx="226">
                  <c:v>0.13876506869326533</c:v>
                </c:pt>
                <c:pt idx="227">
                  <c:v>0.15832840577897622</c:v>
                </c:pt>
                <c:pt idx="228">
                  <c:v>0.178069986767726</c:v>
                </c:pt>
                <c:pt idx="229">
                  <c:v>0.19796761262536378</c:v>
                </c:pt>
                <c:pt idx="230">
                  <c:v>0.21800203314117206</c:v>
                </c:pt>
                <c:pt idx="231">
                  <c:v>0.2381562973403608</c:v>
                </c:pt>
                <c:pt idx="232">
                  <c:v>0.2584153985635169</c:v>
                </c:pt>
                <c:pt idx="233">
                  <c:v>0.2584153985635169</c:v>
                </c:pt>
                <c:pt idx="234">
                  <c:v>0.2714167124468747</c:v>
                </c:pt>
                <c:pt idx="235">
                  <c:v>0.2847180676112582</c:v>
                </c:pt>
                <c:pt idx="236">
                  <c:v>0.29835265285813106</c:v>
                </c:pt>
                <c:pt idx="237">
                  <c:v>0.31235849839709595</c:v>
                </c:pt>
                <c:pt idx="238">
                  <c:v>0.32677936037756306</c:v>
                </c:pt>
                <c:pt idx="239">
                  <c:v>0.3416658007961435</c:v>
                </c:pt>
                <c:pt idx="240">
                  <c:v>0.35707651356565884</c:v>
                </c:pt>
                <c:pt idx="241">
                  <c:v>0.3730799627118482</c:v>
                </c:pt>
                <c:pt idx="242">
                  <c:v>0.38975641894131297</c:v>
                </c:pt>
                <c:pt idx="243">
                  <c:v>0.4072005080656933</c:v>
                </c:pt>
                <c:pt idx="244">
                  <c:v>0.42552442154876813</c:v>
                </c:pt>
                <c:pt idx="245">
                  <c:v>0.4448619892965213</c:v>
                </c:pt>
                <c:pt idx="246">
                  <c:v>0.4653738825018281</c:v>
                </c:pt>
                <c:pt idx="247">
                  <c:v>0.4978282279796349</c:v>
                </c:pt>
                <c:pt idx="248">
                  <c:v>0.556699609044929</c:v>
                </c:pt>
                <c:pt idx="249">
                  <c:v>0.6174658104409104</c:v>
                </c:pt>
                <c:pt idx="250">
                  <c:v>0.6804849545129361</c:v>
                </c:pt>
                <c:pt idx="251">
                  <c:v>0.7462027121150967</c:v>
                </c:pt>
                <c:pt idx="252">
                  <c:v>0.815177463626139</c:v>
                </c:pt>
                <c:pt idx="253">
                  <c:v>0.8881125555878228</c:v>
                </c:pt>
                <c:pt idx="254">
                  <c:v>0.9658959908110643</c:v>
                </c:pt>
                <c:pt idx="255">
                  <c:v>1.0425708431626117</c:v>
                </c:pt>
                <c:pt idx="256">
                  <c:v>1.1238028726259786</c:v>
                </c:pt>
                <c:pt idx="257">
                  <c:v>1.2139942189404322</c:v>
                </c:pt>
                <c:pt idx="258">
                  <c:v>1.3147588855828543</c:v>
                </c:pt>
                <c:pt idx="259">
                  <c:v>1.426765286050693</c:v>
                </c:pt>
                <c:pt idx="260">
                  <c:v>1.546420923913642</c:v>
                </c:pt>
                <c:pt idx="261">
                  <c:v>1.5959461612899069</c:v>
                </c:pt>
                <c:pt idx="262">
                  <c:v>1.3483093575755698</c:v>
                </c:pt>
                <c:pt idx="263">
                  <c:v>0.702146118848014</c:v>
                </c:pt>
                <c:pt idx="264">
                  <c:v>0.702146118848014</c:v>
                </c:pt>
                <c:pt idx="265">
                  <c:v>0.6509032968365545</c:v>
                </c:pt>
                <c:pt idx="266">
                  <c:v>0.6013916371689678</c:v>
                </c:pt>
                <c:pt idx="267">
                  <c:v>0.5545439723787542</c:v>
                </c:pt>
                <c:pt idx="268">
                  <c:v>0.5076392584972202</c:v>
                </c:pt>
                <c:pt idx="269">
                  <c:v>0.4648348253685901</c:v>
                </c:pt>
                <c:pt idx="270">
                  <c:v>0.4220095840592366</c:v>
                </c:pt>
                <c:pt idx="271">
                  <c:v>0.3822674544964437</c:v>
                </c:pt>
                <c:pt idx="272">
                  <c:v>0.3437977656330222</c:v>
                </c:pt>
                <c:pt idx="273">
                  <c:v>0.3068476099803341</c:v>
                </c:pt>
                <c:pt idx="274">
                  <c:v>0.2718484906485088</c:v>
                </c:pt>
                <c:pt idx="275">
                  <c:v>0.244749649630986</c:v>
                </c:pt>
                <c:pt idx="276">
                  <c:v>0.20955696144625513</c:v>
                </c:pt>
                <c:pt idx="277">
                  <c:v>0.1809404593743018</c:v>
                </c:pt>
                <c:pt idx="278">
                  <c:v>0.16044688608408553</c:v>
                </c:pt>
                <c:pt idx="279">
                  <c:v>0.136371937877537</c:v>
                </c:pt>
                <c:pt idx="280">
                  <c:v>0.10019464629806496</c:v>
                </c:pt>
                <c:pt idx="281">
                  <c:v>0.06418642012206721</c:v>
                </c:pt>
                <c:pt idx="282">
                  <c:v>0.029957535745455566</c:v>
                </c:pt>
                <c:pt idx="283">
                  <c:v>-0.013756217057017572</c:v>
                </c:pt>
                <c:pt idx="284">
                  <c:v>8.881784197001252E-16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Feuil1!$AN$27</c:f>
              <c:strCache>
                <c:ptCount val="1"/>
                <c:pt idx="0">
                  <c:v>1,500%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Feuil1!$AI$28:$AI$611</c:f>
              <c:numCache>
                <c:ptCount val="584"/>
                <c:pt idx="0">
                  <c:v>-0</c:v>
                </c:pt>
                <c:pt idx="1">
                  <c:v>-0</c:v>
                </c:pt>
                <c:pt idx="2">
                  <c:v>-0</c:v>
                </c:pt>
                <c:pt idx="3">
                  <c:v>-0</c:v>
                </c:pt>
                <c:pt idx="4">
                  <c:v>-0</c:v>
                </c:pt>
                <c:pt idx="5">
                  <c:v>-0</c:v>
                </c:pt>
                <c:pt idx="6">
                  <c:v>-0</c:v>
                </c:pt>
                <c:pt idx="7">
                  <c:v>-0</c:v>
                </c:pt>
                <c:pt idx="8">
                  <c:v>-0</c:v>
                </c:pt>
                <c:pt idx="9">
                  <c:v>-0</c:v>
                </c:pt>
                <c:pt idx="10">
                  <c:v>-0</c:v>
                </c:pt>
                <c:pt idx="11">
                  <c:v>-0</c:v>
                </c:pt>
                <c:pt idx="12">
                  <c:v>-0</c:v>
                </c:pt>
                <c:pt idx="13">
                  <c:v>-0</c:v>
                </c:pt>
                <c:pt idx="14">
                  <c:v>-0</c:v>
                </c:pt>
                <c:pt idx="15">
                  <c:v>-0</c:v>
                </c:pt>
                <c:pt idx="16">
                  <c:v>-0</c:v>
                </c:pt>
                <c:pt idx="17">
                  <c:v>-0</c:v>
                </c:pt>
                <c:pt idx="18">
                  <c:v>-0</c:v>
                </c:pt>
                <c:pt idx="19">
                  <c:v>-0</c:v>
                </c:pt>
                <c:pt idx="20">
                  <c:v>-0</c:v>
                </c:pt>
                <c:pt idx="21">
                  <c:v>-0</c:v>
                </c:pt>
                <c:pt idx="22">
                  <c:v>0.00020897720719403526</c:v>
                </c:pt>
                <c:pt idx="23">
                  <c:v>0.0011456949459107404</c:v>
                </c:pt>
                <c:pt idx="24">
                  <c:v>0.0030579350068921404</c:v>
                </c:pt>
                <c:pt idx="25">
                  <c:v>0.00607613909803841</c:v>
                </c:pt>
                <c:pt idx="26">
                  <c:v>0.010267416831304235</c:v>
                </c:pt>
                <c:pt idx="27">
                  <c:v>0.015655308866723634</c:v>
                </c:pt>
                <c:pt idx="28">
                  <c:v>0.022230356447428868</c:v>
                </c:pt>
                <c:pt idx="29">
                  <c:v>0.029956742327707602</c:v>
                </c:pt>
                <c:pt idx="30">
                  <c:v>0.0387768795433598</c:v>
                </c:pt>
                <c:pt idx="31">
                  <c:v>0.04861478916503721</c:v>
                </c:pt>
                <c:pt idx="32">
                  <c:v>0.05937870115246226</c:v>
                </c:pt>
                <c:pt idx="33">
                  <c:v>0.07096312533642721</c:v>
                </c:pt>
                <c:pt idx="34">
                  <c:v>0.08325518098105646</c:v>
                </c:pt>
                <c:pt idx="35">
                  <c:v>0.09616584484044784</c:v>
                </c:pt>
                <c:pt idx="36">
                  <c:v>0.10963111970635435</c:v>
                </c:pt>
                <c:pt idx="37">
                  <c:v>0.12359938019104773</c:v>
                </c:pt>
                <c:pt idx="38">
                  <c:v>0.13802705054433873</c:v>
                </c:pt>
                <c:pt idx="39">
                  <c:v>0.1528764876754705</c:v>
                </c:pt>
                <c:pt idx="40">
                  <c:v>0.16811460442577902</c:v>
                </c:pt>
                <c:pt idx="41">
                  <c:v>0.18371180476178173</c:v>
                </c:pt>
                <c:pt idx="42">
                  <c:v>0.18371180476178173</c:v>
                </c:pt>
                <c:pt idx="43">
                  <c:v>0.19246035290991614</c:v>
                </c:pt>
                <c:pt idx="44">
                  <c:v>0.20192576001348733</c:v>
                </c:pt>
                <c:pt idx="45">
                  <c:v>0.21219301320316175</c:v>
                </c:pt>
                <c:pt idx="46">
                  <c:v>0.223360502006365</c:v>
                </c:pt>
                <c:pt idx="47">
                  <c:v>0.23554269399920713</c:v>
                </c:pt>
                <c:pt idx="48">
                  <c:v>0.24887346514092057</c:v>
                </c:pt>
                <c:pt idx="49">
                  <c:v>0.26351027672624044</c:v>
                </c:pt>
                <c:pt idx="50">
                  <c:v>0.27963945720807354</c:v>
                </c:pt>
                <c:pt idx="51">
                  <c:v>0.2974829401307867</c:v>
                </c:pt>
                <c:pt idx="52">
                  <c:v>0.31730694144055843</c:v>
                </c:pt>
                <c:pt idx="53">
                  <c:v>0.33943324943343556</c:v>
                </c:pt>
                <c:pt idx="54">
                  <c:v>0.3642540780201564</c:v>
                </c:pt>
                <c:pt idx="55">
                  <c:v>0.39225184548614056</c:v>
                </c:pt>
                <c:pt idx="56">
                  <c:v>0.42402586184294105</c:v>
                </c:pt>
                <c:pt idx="57">
                  <c:v>0.4603288624245348</c:v>
                </c:pt>
                <c:pt idx="58">
                  <c:v>0.502117823126226</c:v>
                </c:pt>
                <c:pt idx="59">
                  <c:v>0.5506258960406002</c:v>
                </c:pt>
                <c:pt idx="60">
                  <c:v>0.6074662574810474</c:v>
                </c:pt>
                <c:pt idx="61">
                  <c:v>0.6747853439609635</c:v>
                </c:pt>
                <c:pt idx="62">
                  <c:v>0.7554946021748788</c:v>
                </c:pt>
                <c:pt idx="63">
                  <c:v>0.8536308944307301</c:v>
                </c:pt>
                <c:pt idx="64">
                  <c:v>0.9749350950436297</c:v>
                </c:pt>
                <c:pt idx="65">
                  <c:v>1.1278155292601688</c:v>
                </c:pt>
                <c:pt idx="66">
                  <c:v>1.325021416161154</c:v>
                </c:pt>
                <c:pt idx="67">
                  <c:v>1.5866955085477807</c:v>
                </c:pt>
                <c:pt idx="68">
                  <c:v>1.9462666874458279</c:v>
                </c:pt>
                <c:pt idx="69">
                  <c:v>2.46256515484126</c:v>
                </c:pt>
                <c:pt idx="70">
                  <c:v>3.24624473947163</c:v>
                </c:pt>
                <c:pt idx="71">
                  <c:v>4.516327922437032</c:v>
                </c:pt>
                <c:pt idx="72">
                  <c:v>6.5893101428175225</c:v>
                </c:pt>
                <c:pt idx="73">
                  <c:v>6.5893101428175225</c:v>
                </c:pt>
                <c:pt idx="74">
                  <c:v>6.702628304547378</c:v>
                </c:pt>
                <c:pt idx="75">
                  <c:v>6.810851825232734</c:v>
                </c:pt>
                <c:pt idx="76">
                  <c:v>6.9121906566442854</c:v>
                </c:pt>
                <c:pt idx="77">
                  <c:v>7.01183921667238</c:v>
                </c:pt>
                <c:pt idx="78">
                  <c:v>7.1018514695786195</c:v>
                </c:pt>
                <c:pt idx="79">
                  <c:v>7.190104482697091</c:v>
                </c:pt>
                <c:pt idx="80">
                  <c:v>7.270629146977351</c:v>
                </c:pt>
                <c:pt idx="81">
                  <c:v>7.346887022675404</c:v>
                </c:pt>
                <c:pt idx="82">
                  <c:v>7.418370703540551</c:v>
                </c:pt>
                <c:pt idx="83">
                  <c:v>7.4842338698810105</c:v>
                </c:pt>
                <c:pt idx="84">
                  <c:v>7.532882174123924</c:v>
                </c:pt>
                <c:pt idx="85">
                  <c:v>7.595323639167168</c:v>
                </c:pt>
                <c:pt idx="86">
                  <c:v>7.642941752450025</c:v>
                </c:pt>
                <c:pt idx="87">
                  <c:v>7.672199788401924</c:v>
                </c:pt>
                <c:pt idx="88">
                  <c:v>7.705828503854466</c:v>
                </c:pt>
                <c:pt idx="89">
                  <c:v>7.756302549266647</c:v>
                </c:pt>
                <c:pt idx="90">
                  <c:v>7.794431015590598</c:v>
                </c:pt>
                <c:pt idx="91">
                  <c:v>7.808142520006697</c:v>
                </c:pt>
                <c:pt idx="92">
                  <c:v>7.778397472244392</c:v>
                </c:pt>
                <c:pt idx="93">
                  <c:v>7.850731444575832</c:v>
                </c:pt>
                <c:pt idx="95">
                  <c:v>-1.829698330065044</c:v>
                </c:pt>
                <c:pt idx="96">
                  <c:v>-1.3754707843495826</c:v>
                </c:pt>
                <c:pt idx="97">
                  <c:v>-1.3519711644309718</c:v>
                </c:pt>
                <c:pt idx="98">
                  <c:v>-1.3276567338923422</c:v>
                </c:pt>
                <c:pt idx="99">
                  <c:v>-1.3024275242134604</c:v>
                </c:pt>
                <c:pt idx="100">
                  <c:v>-1.2761672329029805</c:v>
                </c:pt>
                <c:pt idx="101">
                  <c:v>-1.2487398406309649</c:v>
                </c:pt>
                <c:pt idx="102">
                  <c:v>-1.2199853685224948</c:v>
                </c:pt>
                <c:pt idx="103">
                  <c:v>-1.1897145133722358</c:v>
                </c:pt>
                <c:pt idx="104">
                  <c:v>-1.1577018041340663</c:v>
                </c:pt>
                <c:pt idx="105">
                  <c:v>-1.1236767890093122</c:v>
                </c:pt>
                <c:pt idx="106">
                  <c:v>-1.0873125695919428</c:v>
                </c:pt>
                <c:pt idx="107">
                  <c:v>-1.0482107169407129</c:v>
                </c:pt>
                <c:pt idx="108">
                  <c:v>-1.0058811868001922</c:v>
                </c:pt>
                <c:pt idx="109">
                  <c:v>-0.9419130975938517</c:v>
                </c:pt>
                <c:pt idx="110">
                  <c:v>-0.8315706613826217</c:v>
                </c:pt>
                <c:pt idx="111">
                  <c:v>-0.7156552600391065</c:v>
                </c:pt>
                <c:pt idx="112">
                  <c:v>-0.5929145060158929</c:v>
                </c:pt>
                <c:pt idx="113">
                  <c:v>-0.46171017762065736</c:v>
                </c:pt>
                <c:pt idx="114">
                  <c:v>-0.31986269789117633</c:v>
                </c:pt>
                <c:pt idx="115">
                  <c:v>-0.16441596513425405</c:v>
                </c:pt>
                <c:pt idx="116">
                  <c:v>0.008728301069879395</c:v>
                </c:pt>
                <c:pt idx="117">
                  <c:v>0.1969766095398726</c:v>
                </c:pt>
                <c:pt idx="118">
                  <c:v>0.41396584472304465</c:v>
                </c:pt>
                <c:pt idx="119">
                  <c:v>0.67594887464492</c:v>
                </c:pt>
                <c:pt idx="120">
                  <c:v>1.0373795052888781</c:v>
                </c:pt>
                <c:pt idx="121">
                  <c:v>1.6108265538745015</c:v>
                </c:pt>
                <c:pt idx="122">
                  <c:v>2.3431810077590316</c:v>
                </c:pt>
                <c:pt idx="123">
                  <c:v>3.4416529228833346</c:v>
                </c:pt>
                <c:pt idx="124">
                  <c:v>5.215814014998336</c:v>
                </c:pt>
                <c:pt idx="125">
                  <c:v>7.822758638708797</c:v>
                </c:pt>
                <c:pt idx="126">
                  <c:v>7.822758638708797</c:v>
                </c:pt>
                <c:pt idx="127">
                  <c:v>7.96125201378816</c:v>
                </c:pt>
                <c:pt idx="128">
                  <c:v>8.094123644130551</c:v>
                </c:pt>
                <c:pt idx="129">
                  <c:v>8.219487325201358</c:v>
                </c:pt>
                <c:pt idx="130">
                  <c:v>8.342779818367095</c:v>
                </c:pt>
                <c:pt idx="131">
                  <c:v>8.455702265474862</c:v>
                </c:pt>
                <c:pt idx="132">
                  <c:v>8.566476689812891</c:v>
                </c:pt>
                <c:pt idx="133">
                  <c:v>8.66887597920794</c:v>
                </c:pt>
                <c:pt idx="134">
                  <c:v>8.76650549932561</c:v>
                </c:pt>
                <c:pt idx="135">
                  <c:v>8.85883842449259</c:v>
                </c:pt>
                <c:pt idx="136">
                  <c:v>8.944997814350932</c:v>
                </c:pt>
                <c:pt idx="137">
                  <c:v>9.01302891382067</c:v>
                </c:pt>
                <c:pt idx="138">
                  <c:v>9.094925137730087</c:v>
                </c:pt>
                <c:pt idx="139">
                  <c:v>9.161177310645872</c:v>
                </c:pt>
                <c:pt idx="140">
                  <c:v>9.208251541627547</c:v>
                </c:pt>
                <c:pt idx="141">
                  <c:v>9.259477522084119</c:v>
                </c:pt>
                <c:pt idx="142">
                  <c:v>9.324360000645779</c:v>
                </c:pt>
                <c:pt idx="143">
                  <c:v>9.371710203892816</c:v>
                </c:pt>
                <c:pt idx="144">
                  <c:v>9.38906881773383</c:v>
                </c:pt>
                <c:pt idx="145">
                  <c:v>9.36244051139833</c:v>
                </c:pt>
                <c:pt idx="146">
                  <c:v>9.421527771370723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91">
                  <c:v>-3.659396660130088</c:v>
                </c:pt>
                <c:pt idx="192">
                  <c:v>-3.6529706751568356</c:v>
                </c:pt>
                <c:pt idx="193">
                  <c:v>-3.646544690183583</c:v>
                </c:pt>
                <c:pt idx="194">
                  <c:v>-3.6401187052103325</c:v>
                </c:pt>
                <c:pt idx="195">
                  <c:v>-3.63369272023708</c:v>
                </c:pt>
                <c:pt idx="196">
                  <c:v>-3.6272667352638277</c:v>
                </c:pt>
                <c:pt idx="197">
                  <c:v>-3.6208407502905766</c:v>
                </c:pt>
                <c:pt idx="198">
                  <c:v>-3.614414765317325</c:v>
                </c:pt>
                <c:pt idx="199">
                  <c:v>-3.6079887803440727</c:v>
                </c:pt>
                <c:pt idx="200">
                  <c:v>-3.601562795370821</c:v>
                </c:pt>
                <c:pt idx="201">
                  <c:v>-3.595136810397569</c:v>
                </c:pt>
                <c:pt idx="202">
                  <c:v>-3.588710825424317</c:v>
                </c:pt>
                <c:pt idx="203">
                  <c:v>-3.582284840451065</c:v>
                </c:pt>
                <c:pt idx="204">
                  <c:v>-3.575858855477814</c:v>
                </c:pt>
                <c:pt idx="205">
                  <c:v>-3.5694328705045617</c:v>
                </c:pt>
                <c:pt idx="206">
                  <c:v>-3.5630068855313097</c:v>
                </c:pt>
                <c:pt idx="207">
                  <c:v>-3.5565809005580578</c:v>
                </c:pt>
                <c:pt idx="208">
                  <c:v>-3.550154915584806</c:v>
                </c:pt>
                <c:pt idx="209">
                  <c:v>-3.543728930611554</c:v>
                </c:pt>
                <c:pt idx="210">
                  <c:v>-3.5373029456383023</c:v>
                </c:pt>
                <c:pt idx="211">
                  <c:v>-3.5308769606650507</c:v>
                </c:pt>
                <c:pt idx="212">
                  <c:v>-3.5308769606650507</c:v>
                </c:pt>
                <c:pt idx="213">
                  <c:v>-3.53015800334665</c:v>
                </c:pt>
                <c:pt idx="214">
                  <c:v>-3.5286773911967697</c:v>
                </c:pt>
                <c:pt idx="215">
                  <c:v>-3.526179086047097</c:v>
                </c:pt>
                <c:pt idx="216">
                  <c:v>-3.522531416660109</c:v>
                </c:pt>
                <c:pt idx="217">
                  <c:v>-3.51767007868987</c:v>
                </c:pt>
                <c:pt idx="218">
                  <c:v>-3.5115772157869727</c:v>
                </c:pt>
                <c:pt idx="219">
                  <c:v>-3.504270206434757</c:v>
                </c:pt>
                <c:pt idx="220">
                  <c:v>-3.4957946047770343</c:v>
                </c:pt>
                <c:pt idx="221">
                  <c:v>-3.481736648762208</c:v>
                </c:pt>
                <c:pt idx="222">
                  <c:v>-3.4396527584528758</c:v>
                </c:pt>
                <c:pt idx="223">
                  <c:v>-3.396663091594851</c:v>
                </c:pt>
                <c:pt idx="224">
                  <c:v>-3.3528870796127572</c:v>
                </c:pt>
                <c:pt idx="225">
                  <c:v>-3.308434656362071</c:v>
                </c:pt>
                <c:pt idx="226">
                  <c:v>-3.2633824275443843</c:v>
                </c:pt>
                <c:pt idx="227">
                  <c:v>-3.2177894632359645</c:v>
                </c:pt>
                <c:pt idx="228">
                  <c:v>-3.171704569824753</c:v>
                </c:pt>
                <c:pt idx="229">
                  <c:v>-3.1251694767560814</c:v>
                </c:pt>
                <c:pt idx="230">
                  <c:v>-3.0782204950885146</c:v>
                </c:pt>
                <c:pt idx="231">
                  <c:v>-3.03088975624245</c:v>
                </c:pt>
                <c:pt idx="232">
                  <c:v>-2.9832058624076825</c:v>
                </c:pt>
                <c:pt idx="233">
                  <c:v>-2.9832058624076825</c:v>
                </c:pt>
                <c:pt idx="234">
                  <c:v>-2.946554573080964</c:v>
                </c:pt>
                <c:pt idx="235">
                  <c:v>-2.909174825620129</c:v>
                </c:pt>
                <c:pt idx="236">
                  <c:v>-2.8709802675392755</c:v>
                </c:pt>
                <c:pt idx="237">
                  <c:v>-2.8318709303181704</c:v>
                </c:pt>
                <c:pt idx="238">
                  <c:v>-2.791730511465466</c:v>
                </c:pt>
                <c:pt idx="239">
                  <c:v>-2.7504229916512264</c:v>
                </c:pt>
                <c:pt idx="240">
                  <c:v>-2.707788392000532</c:v>
                </c:pt>
                <c:pt idx="241">
                  <c:v>-2.6636374093080493</c:v>
                </c:pt>
                <c:pt idx="242">
                  <c:v>-2.6177445725276556</c:v>
                </c:pt>
                <c:pt idx="243">
                  <c:v>-2.5698394298606773</c:v>
                </c:pt>
                <c:pt idx="244">
                  <c:v>-2.519595082901084</c:v>
                </c:pt>
                <c:pt idx="245">
                  <c:v>-2.46661310270763</c:v>
                </c:pt>
                <c:pt idx="246">
                  <c:v>-2.410403445024886</c:v>
                </c:pt>
                <c:pt idx="247">
                  <c:v>-2.314753104810875</c:v>
                </c:pt>
                <c:pt idx="248">
                  <c:v>-2.1309550719846357</c:v>
                </c:pt>
                <c:pt idx="249">
                  <c:v>-1.9415840740261119</c:v>
                </c:pt>
                <c:pt idx="250">
                  <c:v>-1.7453877233878892</c:v>
                </c:pt>
                <c:pt idx="251">
                  <c:v>-1.5407277983776448</c:v>
                </c:pt>
                <c:pt idx="252">
                  <c:v>-1.3254247220331548</c:v>
                </c:pt>
                <c:pt idx="253">
                  <c:v>-1.0965223926612235</c:v>
                </c:pt>
                <c:pt idx="254">
                  <c:v>-0.849922529842081</c:v>
                </c:pt>
                <c:pt idx="255">
                  <c:v>-0.5966394589785486</c:v>
                </c:pt>
                <c:pt idx="256">
                  <c:v>-0.3179327597315077</c:v>
                </c:pt>
                <c:pt idx="257">
                  <c:v>0.005767734254237072</c:v>
                </c:pt>
                <c:pt idx="258">
                  <c:v>0.4629394015740636</c:v>
                </c:pt>
                <c:pt idx="259">
                  <c:v>1.2448305711128067</c:v>
                </c:pt>
                <c:pt idx="260">
                  <c:v>2.1856291459504558</c:v>
                </c:pt>
                <c:pt idx="261">
                  <c:v>3.5878242029185134</c:v>
                </c:pt>
                <c:pt idx="262">
                  <c:v>5.849779572059116</c:v>
                </c:pt>
                <c:pt idx="263">
                  <c:v>8.974459216693738</c:v>
                </c:pt>
                <c:pt idx="264">
                  <c:v>8.974459216693738</c:v>
                </c:pt>
                <c:pt idx="265">
                  <c:v>9.1364591471595</c:v>
                </c:pt>
                <c:pt idx="266">
                  <c:v>9.292837332888288</c:v>
                </c:pt>
                <c:pt idx="267">
                  <c:v>9.441707569345493</c:v>
                </c:pt>
                <c:pt idx="268">
                  <c:v>9.588506617897627</c:v>
                </c:pt>
                <c:pt idx="269">
                  <c:v>9.724935620391793</c:v>
                </c:pt>
                <c:pt idx="270">
                  <c:v>9.859216600116223</c:v>
                </c:pt>
                <c:pt idx="271">
                  <c:v>9.985122444897668</c:v>
                </c:pt>
                <c:pt idx="272">
                  <c:v>10.106258520401735</c:v>
                </c:pt>
                <c:pt idx="273">
                  <c:v>10.22209800095511</c:v>
                </c:pt>
                <c:pt idx="274">
                  <c:v>10.331763946199851</c:v>
                </c:pt>
                <c:pt idx="275">
                  <c:v>10.423301601055984</c:v>
                </c:pt>
                <c:pt idx="276">
                  <c:v>10.5287043803518</c:v>
                </c:pt>
                <c:pt idx="277">
                  <c:v>10.61846310865398</c:v>
                </c:pt>
                <c:pt idx="278">
                  <c:v>10.689043895022055</c:v>
                </c:pt>
                <c:pt idx="279">
                  <c:v>10.76377643086502</c:v>
                </c:pt>
                <c:pt idx="280">
                  <c:v>10.849030669389485</c:v>
                </c:pt>
                <c:pt idx="281">
                  <c:v>10.912165233725819</c:v>
                </c:pt>
                <c:pt idx="282">
                  <c:v>10.940230190443792</c:v>
                </c:pt>
                <c:pt idx="283">
                  <c:v>10.923419361150764</c:v>
                </c:pt>
                <c:pt idx="284">
                  <c:v>10.992324098165628</c:v>
                </c:pt>
                <c:pt idx="286">
                  <c:v>-5.489094990195131</c:v>
                </c:pt>
                <c:pt idx="287">
                  <c:v>-5.479456012735253</c:v>
                </c:pt>
                <c:pt idx="288">
                  <c:v>-5.469817035275375</c:v>
                </c:pt>
                <c:pt idx="289">
                  <c:v>-5.460178057815497</c:v>
                </c:pt>
                <c:pt idx="290">
                  <c:v>-5.45053908035562</c:v>
                </c:pt>
                <c:pt idx="291">
                  <c:v>-5.440900102895743</c:v>
                </c:pt>
                <c:pt idx="292">
                  <c:v>-5.4312611254358645</c:v>
                </c:pt>
                <c:pt idx="293">
                  <c:v>-5.421622147975986</c:v>
                </c:pt>
                <c:pt idx="294">
                  <c:v>-5.411983170516108</c:v>
                </c:pt>
                <c:pt idx="295">
                  <c:v>-5.402344193056231</c:v>
                </c:pt>
                <c:pt idx="296">
                  <c:v>-5.392705215596353</c:v>
                </c:pt>
                <c:pt idx="297">
                  <c:v>-5.3830662381364744</c:v>
                </c:pt>
                <c:pt idx="298">
                  <c:v>-5.373427260676598</c:v>
                </c:pt>
                <c:pt idx="299">
                  <c:v>-5.36378828321672</c:v>
                </c:pt>
                <c:pt idx="300">
                  <c:v>-5.354149305756843</c:v>
                </c:pt>
                <c:pt idx="301">
                  <c:v>-5.344510328296964</c:v>
                </c:pt>
                <c:pt idx="302">
                  <c:v>-5.334871350837086</c:v>
                </c:pt>
                <c:pt idx="303">
                  <c:v>-5.32523237337721</c:v>
                </c:pt>
                <c:pt idx="304">
                  <c:v>-5.315593395917331</c:v>
                </c:pt>
                <c:pt idx="305">
                  <c:v>-5.305954418457453</c:v>
                </c:pt>
                <c:pt idx="306">
                  <c:v>-5.296315440997574</c:v>
                </c:pt>
                <c:pt idx="307">
                  <c:v>-5.296315440997574</c:v>
                </c:pt>
                <c:pt idx="308">
                  <c:v>-5.295346584263549</c:v>
                </c:pt>
                <c:pt idx="309">
                  <c:v>-5.2936160726980415</c:v>
                </c:pt>
                <c:pt idx="310">
                  <c:v>-5.290867868132743</c:v>
                </c:pt>
                <c:pt idx="311">
                  <c:v>-5.286970299330128</c:v>
                </c:pt>
                <c:pt idx="312">
                  <c:v>-5.281859061944263</c:v>
                </c:pt>
                <c:pt idx="313">
                  <c:v>-5.275516299625739</c:v>
                </c:pt>
                <c:pt idx="314">
                  <c:v>-5.2679593908578966</c:v>
                </c:pt>
                <c:pt idx="315">
                  <c:v>-5.259233889784547</c:v>
                </c:pt>
                <c:pt idx="316">
                  <c:v>-5.242684731508279</c:v>
                </c:pt>
                <c:pt idx="317">
                  <c:v>-5.184602280610541</c:v>
                </c:pt>
                <c:pt idx="318">
                  <c:v>-5.12561405316411</c:v>
                </c:pt>
                <c:pt idx="319">
                  <c:v>-5.0658394805936116</c:v>
                </c:pt>
                <c:pt idx="320">
                  <c:v>-5.005388496754518</c:v>
                </c:pt>
                <c:pt idx="321">
                  <c:v>-4.944337707348424</c:v>
                </c:pt>
                <c:pt idx="322">
                  <c:v>-4.8827461824516</c:v>
                </c:pt>
                <c:pt idx="323">
                  <c:v>-4.820662728451982</c:v>
                </c:pt>
                <c:pt idx="324">
                  <c:v>-4.758129074794905</c:v>
                </c:pt>
                <c:pt idx="325">
                  <c:v>-4.695181532538932</c:v>
                </c:pt>
                <c:pt idx="326">
                  <c:v>-4.631852233104461</c:v>
                </c:pt>
                <c:pt idx="327">
                  <c:v>-4.568169778681288</c:v>
                </c:pt>
                <c:pt idx="328">
                  <c:v>-4.568169778681288</c:v>
                </c:pt>
                <c:pt idx="329">
                  <c:v>-4.517638361812344</c:v>
                </c:pt>
                <c:pt idx="330">
                  <c:v>-4.466378486809286</c:v>
                </c:pt>
                <c:pt idx="331">
                  <c:v>-4.414303801186209</c:v>
                </c:pt>
                <c:pt idx="332">
                  <c:v>-4.361314336422879</c:v>
                </c:pt>
                <c:pt idx="333">
                  <c:v>-4.307293790027951</c:v>
                </c:pt>
                <c:pt idx="334">
                  <c:v>-4.2521061426714875</c:v>
                </c:pt>
                <c:pt idx="335">
                  <c:v>-4.195591415478569</c:v>
                </c:pt>
                <c:pt idx="336">
                  <c:v>-4.137560305243862</c:v>
                </c:pt>
                <c:pt idx="337">
                  <c:v>-4.077787340921245</c:v>
                </c:pt>
                <c:pt idx="338">
                  <c:v>-4.016002070712043</c:v>
                </c:pt>
                <c:pt idx="339">
                  <c:v>-3.9518775962102257</c:v>
                </c:pt>
                <c:pt idx="340">
                  <c:v>-3.885015488474547</c:v>
                </c:pt>
                <c:pt idx="341">
                  <c:v>-3.8149257032495782</c:v>
                </c:pt>
                <c:pt idx="342">
                  <c:v>-3.6875931120278977</c:v>
                </c:pt>
                <c:pt idx="343">
                  <c:v>-3.4303394825866502</c:v>
                </c:pt>
                <c:pt idx="344">
                  <c:v>-3.167512888013117</c:v>
                </c:pt>
                <c:pt idx="345">
                  <c:v>-2.8978609407598857</c:v>
                </c:pt>
                <c:pt idx="346">
                  <c:v>-2.6197454191346323</c:v>
                </c:pt>
                <c:pt idx="347">
                  <c:v>-2.330986746175133</c:v>
                </c:pt>
                <c:pt idx="348">
                  <c:v>-2.028628820188193</c:v>
                </c:pt>
                <c:pt idx="349">
                  <c:v>-1.7085733607540414</c:v>
                </c:pt>
                <c:pt idx="350">
                  <c:v>-1.39025552749697</c:v>
                </c:pt>
                <c:pt idx="351">
                  <c:v>-1.0498313641860602</c:v>
                </c:pt>
                <c:pt idx="352">
                  <c:v>-0.6644134061364463</c:v>
                </c:pt>
                <c:pt idx="353">
                  <c:v>-0.11150070214075047</c:v>
                </c:pt>
                <c:pt idx="354">
                  <c:v>0.8788345883511121</c:v>
                </c:pt>
                <c:pt idx="355">
                  <c:v>2.028077284141881</c:v>
                </c:pt>
                <c:pt idx="356">
                  <c:v>3.7339954829536923</c:v>
                </c:pt>
                <c:pt idx="357">
                  <c:v>6.483745129119897</c:v>
                </c:pt>
                <c:pt idx="358">
                  <c:v>10.126159794678678</c:v>
                </c:pt>
                <c:pt idx="359">
                  <c:v>10.126159794678678</c:v>
                </c:pt>
                <c:pt idx="360">
                  <c:v>10.311666280530837</c:v>
                </c:pt>
                <c:pt idx="361">
                  <c:v>10.491551021646027</c:v>
                </c:pt>
                <c:pt idx="362">
                  <c:v>10.663927813489629</c:v>
                </c:pt>
                <c:pt idx="363">
                  <c:v>10.834233417428162</c:v>
                </c:pt>
                <c:pt idx="364">
                  <c:v>10.994168975308723</c:v>
                </c:pt>
                <c:pt idx="365">
                  <c:v>11.151956510419549</c:v>
                </c:pt>
                <c:pt idx="366">
                  <c:v>11.30136891058739</c:v>
                </c:pt>
                <c:pt idx="367">
                  <c:v>11.446011541477858</c:v>
                </c:pt>
                <c:pt idx="368">
                  <c:v>11.585357577417634</c:v>
                </c:pt>
                <c:pt idx="369">
                  <c:v>11.71853007804877</c:v>
                </c:pt>
                <c:pt idx="370">
                  <c:v>11.833574288291299</c:v>
                </c:pt>
                <c:pt idx="371">
                  <c:v>11.962483622973515</c:v>
                </c:pt>
                <c:pt idx="372">
                  <c:v>12.075748906662096</c:v>
                </c:pt>
                <c:pt idx="373">
                  <c:v>12.169836248416564</c:v>
                </c:pt>
                <c:pt idx="374">
                  <c:v>12.268075339645929</c:v>
                </c:pt>
                <c:pt idx="375">
                  <c:v>12.373701338133191</c:v>
                </c:pt>
                <c:pt idx="376">
                  <c:v>12.45262026355882</c:v>
                </c:pt>
                <c:pt idx="377">
                  <c:v>12.491391563153751</c:v>
                </c:pt>
                <c:pt idx="378">
                  <c:v>12.48439821090319</c:v>
                </c:pt>
                <c:pt idx="379">
                  <c:v>12.56312042496052</c:v>
                </c:pt>
                <c:pt idx="381">
                  <c:v>-7.318793320260176</c:v>
                </c:pt>
                <c:pt idx="382">
                  <c:v>-7.305941350313671</c:v>
                </c:pt>
                <c:pt idx="383">
                  <c:v>-7.293089380367166</c:v>
                </c:pt>
                <c:pt idx="384">
                  <c:v>-7.280237410420665</c:v>
                </c:pt>
                <c:pt idx="385">
                  <c:v>-7.26738544047416</c:v>
                </c:pt>
                <c:pt idx="386">
                  <c:v>-7.254533470527655</c:v>
                </c:pt>
                <c:pt idx="387">
                  <c:v>-7.241681500581153</c:v>
                </c:pt>
                <c:pt idx="388">
                  <c:v>-7.22882953063465</c:v>
                </c:pt>
                <c:pt idx="389">
                  <c:v>-7.215977560688145</c:v>
                </c:pt>
                <c:pt idx="390">
                  <c:v>-7.203125590741642</c:v>
                </c:pt>
                <c:pt idx="391">
                  <c:v>-7.190273620795138</c:v>
                </c:pt>
                <c:pt idx="392">
                  <c:v>-7.177421650848634</c:v>
                </c:pt>
                <c:pt idx="393">
                  <c:v>-7.16456968090213</c:v>
                </c:pt>
                <c:pt idx="394">
                  <c:v>-7.151717710955628</c:v>
                </c:pt>
                <c:pt idx="395">
                  <c:v>-7.138865741009123</c:v>
                </c:pt>
                <c:pt idx="396">
                  <c:v>-7.1260137710626195</c:v>
                </c:pt>
                <c:pt idx="397">
                  <c:v>-7.1131618011161155</c:v>
                </c:pt>
                <c:pt idx="398">
                  <c:v>-7.100309831169612</c:v>
                </c:pt>
                <c:pt idx="399">
                  <c:v>-7.087457861223108</c:v>
                </c:pt>
                <c:pt idx="400">
                  <c:v>-7.0746058912766046</c:v>
                </c:pt>
                <c:pt idx="401">
                  <c:v>-7.0617539213301015</c:v>
                </c:pt>
                <c:pt idx="402">
                  <c:v>-7.0617539213301015</c:v>
                </c:pt>
                <c:pt idx="403">
                  <c:v>-7.060535165180448</c:v>
                </c:pt>
                <c:pt idx="404">
                  <c:v>-7.0585547541993146</c:v>
                </c:pt>
                <c:pt idx="405">
                  <c:v>-7.0555566502183895</c:v>
                </c:pt>
                <c:pt idx="406">
                  <c:v>-7.051409182000147</c:v>
                </c:pt>
                <c:pt idx="407">
                  <c:v>-7.046048045198656</c:v>
                </c:pt>
                <c:pt idx="408">
                  <c:v>-7.039455383464506</c:v>
                </c:pt>
                <c:pt idx="409">
                  <c:v>-7.031648575281037</c:v>
                </c:pt>
                <c:pt idx="410">
                  <c:v>-7.022673174792062</c:v>
                </c:pt>
                <c:pt idx="411">
                  <c:v>-7.003632814254352</c:v>
                </c:pt>
                <c:pt idx="412">
                  <c:v>-6.929551802768207</c:v>
                </c:pt>
                <c:pt idx="413">
                  <c:v>-6.854565014733371</c:v>
                </c:pt>
                <c:pt idx="414">
                  <c:v>-6.778791881574464</c:v>
                </c:pt>
                <c:pt idx="415">
                  <c:v>-6.702342337146966</c:v>
                </c:pt>
                <c:pt idx="416">
                  <c:v>-6.625292987152467</c:v>
                </c:pt>
                <c:pt idx="417">
                  <c:v>-6.547702901667236</c:v>
                </c:pt>
                <c:pt idx="418">
                  <c:v>-6.469620887079212</c:v>
                </c:pt>
                <c:pt idx="419">
                  <c:v>-6.391088672833728</c:v>
                </c:pt>
                <c:pt idx="420">
                  <c:v>-6.31214256998935</c:v>
                </c:pt>
                <c:pt idx="421">
                  <c:v>-6.232814709966474</c:v>
                </c:pt>
                <c:pt idx="422">
                  <c:v>-6.153133694954893</c:v>
                </c:pt>
                <c:pt idx="423">
                  <c:v>-6.153133694954893</c:v>
                </c:pt>
                <c:pt idx="424">
                  <c:v>-6.088722150543727</c:v>
                </c:pt>
                <c:pt idx="425">
                  <c:v>-6.023582147998443</c:v>
                </c:pt>
                <c:pt idx="426">
                  <c:v>-5.957627334833143</c:v>
                </c:pt>
                <c:pt idx="427">
                  <c:v>-5.8907577425275885</c:v>
                </c:pt>
                <c:pt idx="428">
                  <c:v>-5.822857068590436</c:v>
                </c:pt>
                <c:pt idx="429">
                  <c:v>-5.753789293691749</c:v>
                </c:pt>
                <c:pt idx="430">
                  <c:v>-5.683394438956607</c:v>
                </c:pt>
                <c:pt idx="431">
                  <c:v>-5.611483201179676</c:v>
                </c:pt>
                <c:pt idx="432">
                  <c:v>-5.537830109314834</c:v>
                </c:pt>
                <c:pt idx="433">
                  <c:v>-5.462164711563408</c:v>
                </c:pt>
                <c:pt idx="434">
                  <c:v>-5.3841601095193665</c:v>
                </c:pt>
                <c:pt idx="435">
                  <c:v>-5.303417874241465</c:v>
                </c:pt>
                <c:pt idx="436">
                  <c:v>-5.219447961474273</c:v>
                </c:pt>
                <c:pt idx="437">
                  <c:v>-5.060433119244922</c:v>
                </c:pt>
                <c:pt idx="438">
                  <c:v>-4.729723893188664</c:v>
                </c:pt>
                <c:pt idx="439">
                  <c:v>-4.393441702000122</c:v>
                </c:pt>
                <c:pt idx="440">
                  <c:v>-4.050334158131882</c:v>
                </c:pt>
                <c:pt idx="441">
                  <c:v>-3.6987630398916194</c:v>
                </c:pt>
                <c:pt idx="442">
                  <c:v>-3.3365487703171115</c:v>
                </c:pt>
                <c:pt idx="443">
                  <c:v>-2.9607352477151623</c:v>
                </c:pt>
                <c:pt idx="444">
                  <c:v>-2.5672241916660012</c:v>
                </c:pt>
                <c:pt idx="445">
                  <c:v>-2.1838715960153916</c:v>
                </c:pt>
                <c:pt idx="446">
                  <c:v>-1.7817299686406127</c:v>
                </c:pt>
                <c:pt idx="447">
                  <c:v>-1.3345945465271296</c:v>
                </c:pt>
                <c:pt idx="448">
                  <c:v>-0.6859408058555644</c:v>
                </c:pt>
                <c:pt idx="449">
                  <c:v>0.5128386055894174</c:v>
                </c:pt>
                <c:pt idx="450">
                  <c:v>1.8705254223333052</c:v>
                </c:pt>
                <c:pt idx="451">
                  <c:v>3.880166762988873</c:v>
                </c:pt>
                <c:pt idx="452">
                  <c:v>7.117710686180677</c:v>
                </c:pt>
                <c:pt idx="453">
                  <c:v>11.27786037266362</c:v>
                </c:pt>
                <c:pt idx="454">
                  <c:v>11.27786037266362</c:v>
                </c:pt>
                <c:pt idx="455">
                  <c:v>11.486873413902176</c:v>
                </c:pt>
                <c:pt idx="456">
                  <c:v>11.690264710403763</c:v>
                </c:pt>
                <c:pt idx="457">
                  <c:v>11.886148057633761</c:v>
                </c:pt>
                <c:pt idx="458">
                  <c:v>12.079960216958696</c:v>
                </c:pt>
                <c:pt idx="459">
                  <c:v>12.263402330225658</c:v>
                </c:pt>
                <c:pt idx="460">
                  <c:v>12.44469642072288</c:v>
                </c:pt>
                <c:pt idx="461">
                  <c:v>12.617615376277115</c:v>
                </c:pt>
                <c:pt idx="462">
                  <c:v>12.785764562553979</c:v>
                </c:pt>
                <c:pt idx="463">
                  <c:v>12.948617153880157</c:v>
                </c:pt>
                <c:pt idx="464">
                  <c:v>13.105296209897688</c:v>
                </c:pt>
                <c:pt idx="465">
                  <c:v>13.243846975526619</c:v>
                </c:pt>
                <c:pt idx="466">
                  <c:v>13.396262865595231</c:v>
                </c:pt>
                <c:pt idx="467">
                  <c:v>13.533034704670209</c:v>
                </c:pt>
                <c:pt idx="468">
                  <c:v>13.650628601811079</c:v>
                </c:pt>
                <c:pt idx="469">
                  <c:v>13.77237424842684</c:v>
                </c:pt>
                <c:pt idx="470">
                  <c:v>13.898372006876897</c:v>
                </c:pt>
                <c:pt idx="471">
                  <c:v>13.993075293391824</c:v>
                </c:pt>
                <c:pt idx="472">
                  <c:v>14.042552935863714</c:v>
                </c:pt>
                <c:pt idx="473">
                  <c:v>14.045377060655616</c:v>
                </c:pt>
                <c:pt idx="474">
                  <c:v>14.133916751755425</c:v>
                </c:pt>
                <c:pt idx="476">
                  <c:v>-1.1710069312416278</c:v>
                </c:pt>
                <c:pt idx="477">
                  <c:v>-1.1689506160501875</c:v>
                </c:pt>
                <c:pt idx="478">
                  <c:v>-1.166894300858747</c:v>
                </c:pt>
                <c:pt idx="479">
                  <c:v>-1.1648379856673063</c:v>
                </c:pt>
                <c:pt idx="480">
                  <c:v>-1.1627816704758658</c:v>
                </c:pt>
                <c:pt idx="481">
                  <c:v>-1.1607253552844252</c:v>
                </c:pt>
                <c:pt idx="482">
                  <c:v>-1.1586690400929842</c:v>
                </c:pt>
                <c:pt idx="483">
                  <c:v>-1.1566127249015439</c:v>
                </c:pt>
                <c:pt idx="484">
                  <c:v>-1.154556409710103</c:v>
                </c:pt>
                <c:pt idx="485">
                  <c:v>-1.1525000945186628</c:v>
                </c:pt>
                <c:pt idx="486">
                  <c:v>-1.150443779327222</c:v>
                </c:pt>
                <c:pt idx="487">
                  <c:v>-1.1483874641357816</c:v>
                </c:pt>
                <c:pt idx="488">
                  <c:v>-1.1463311489443406</c:v>
                </c:pt>
                <c:pt idx="489">
                  <c:v>-1.1442748337529003</c:v>
                </c:pt>
                <c:pt idx="490">
                  <c:v>-1.1422185185614595</c:v>
                </c:pt>
                <c:pt idx="491">
                  <c:v>-1.140162203370019</c:v>
                </c:pt>
                <c:pt idx="492">
                  <c:v>-1.1381058881785784</c:v>
                </c:pt>
                <c:pt idx="493">
                  <c:v>-1.1360495729871378</c:v>
                </c:pt>
                <c:pt idx="494">
                  <c:v>-1.1339932577956973</c:v>
                </c:pt>
                <c:pt idx="495">
                  <c:v>-1.1319369426042565</c:v>
                </c:pt>
                <c:pt idx="496">
                  <c:v>-1.129880627412816</c:v>
                </c:pt>
                <c:pt idx="497">
                  <c:v>-1.129880627412816</c:v>
                </c:pt>
                <c:pt idx="498">
                  <c:v>-1.1295117145796212</c:v>
                </c:pt>
                <c:pt idx="499">
                  <c:v>-1.1284150612149033</c:v>
                </c:pt>
                <c:pt idx="500">
                  <c:v>-1.1263428855279212</c:v>
                </c:pt>
                <c:pt idx="501">
                  <c:v>-1.123164745810774</c:v>
                </c:pt>
                <c:pt idx="502">
                  <c:v>-1.1188135324515072</c:v>
                </c:pt>
                <c:pt idx="503">
                  <c:v>-1.113265704790087</c:v>
                </c:pt>
                <c:pt idx="504">
                  <c:v>-1.1065307215833808</c:v>
                </c:pt>
                <c:pt idx="505">
                  <c:v>-1.098644400077101</c:v>
                </c:pt>
                <c:pt idx="506">
                  <c:v>-1.088229893414126</c:v>
                </c:pt>
                <c:pt idx="507">
                  <c:v>-1.0681529050158687</c:v>
                </c:pt>
                <c:pt idx="508">
                  <c:v>-1.0471499142518639</c:v>
                </c:pt>
                <c:pt idx="509">
                  <c:v>-1.025326411291319</c:v>
                </c:pt>
                <c:pt idx="510">
                  <c:v>-1.00279527687011</c:v>
                </c:pt>
                <c:pt idx="511">
                  <c:v>-0.9796455342341387</c:v>
                </c:pt>
                <c:pt idx="512">
                  <c:v>-0.9559411805916525</c:v>
                </c:pt>
                <c:pt idx="513">
                  <c:v>-0.9317338413303792</c:v>
                </c:pt>
                <c:pt idx="514">
                  <c:v>-0.9070670922005084</c:v>
                </c:pt>
                <c:pt idx="515">
                  <c:v>-0.8819785762927966</c:v>
                </c:pt>
                <c:pt idx="516">
                  <c:v>-0.8565013807659083</c:v>
                </c:pt>
                <c:pt idx="517">
                  <c:v>-0.8306651016533257</c:v>
                </c:pt>
                <c:pt idx="518">
                  <c:v>-0.8306651016533257</c:v>
                </c:pt>
                <c:pt idx="519">
                  <c:v>-0.8130332718781679</c:v>
                </c:pt>
                <c:pt idx="520">
                  <c:v>-0.7946845831475733</c:v>
                </c:pt>
                <c:pt idx="521">
                  <c:v>-0.7755340483308756</c:v>
                </c:pt>
                <c:pt idx="522">
                  <c:v>-0.755483277900649</c:v>
                </c:pt>
                <c:pt idx="523">
                  <c:v>-0.7344178042807835</c:v>
                </c:pt>
                <c:pt idx="524">
                  <c:v>-0.7122037515120467</c:v>
                </c:pt>
                <c:pt idx="525">
                  <c:v>-0.6886836582997033</c:v>
                </c:pt>
                <c:pt idx="526">
                  <c:v>-0.663671196190847</c:v>
                </c:pt>
                <c:pt idx="527">
                  <c:v>-0.6369444316411106</c:v>
                </c:pt>
                <c:pt idx="528">
                  <c:v>-0.6082371487043153</c:v>
                </c:pt>
                <c:pt idx="529">
                  <c:v>-0.5772275590844149</c:v>
                </c:pt>
                <c:pt idx="530">
                  <c:v>-0.5435234488706706</c:v>
                </c:pt>
                <c:pt idx="531">
                  <c:v>-0.5066423997776632</c:v>
                </c:pt>
                <c:pt idx="532">
                  <c:v>-0.4545917427759538</c:v>
                </c:pt>
                <c:pt idx="533">
                  <c:v>-0.3712771603607544</c:v>
                </c:pt>
                <c:pt idx="534">
                  <c:v>-0.2824766178254573</c:v>
                </c:pt>
                <c:pt idx="535">
                  <c:v>-0.1869569630774773</c:v>
                </c:pt>
                <c:pt idx="536">
                  <c:v>-0.08310501980342438</c:v>
                </c:pt>
                <c:pt idx="537">
                  <c:v>0.031225648510097258</c:v>
                </c:pt>
                <c:pt idx="538">
                  <c:v>0.15894648855761828</c:v>
                </c:pt>
                <c:pt idx="539">
                  <c:v>0.3040943626470756</c:v>
                </c:pt>
                <c:pt idx="540">
                  <c:v>0.46702081119184014</c:v>
                </c:pt>
                <c:pt idx="541">
                  <c:v>0.6594004224092554</c:v>
                </c:pt>
                <c:pt idx="542">
                  <c:v>0.8961054863111164</c:v>
                </c:pt>
                <c:pt idx="543">
                  <c:v>1.2190538421702997</c:v>
                </c:pt>
                <c:pt idx="544">
                  <c:v>1.7120292584783432</c:v>
                </c:pt>
                <c:pt idx="545">
                  <c:v>2.361731963283771</c:v>
                </c:pt>
                <c:pt idx="546">
                  <c:v>3.339794358694145</c:v>
                </c:pt>
                <c:pt idx="547">
                  <c:v>4.92206587895593</c:v>
                </c:pt>
                <c:pt idx="548">
                  <c:v>7.326398512727885</c:v>
                </c:pt>
                <c:pt idx="549">
                  <c:v>7.326398512727885</c:v>
                </c:pt>
                <c:pt idx="550">
                  <c:v>7.454760869905035</c:v>
                </c:pt>
                <c:pt idx="551">
                  <c:v>7.578028586037687</c:v>
                </c:pt>
                <c:pt idx="552">
                  <c:v>7.6944116128965305</c:v>
                </c:pt>
                <c:pt idx="553">
                  <c:v>7.809104368371919</c:v>
                </c:pt>
                <c:pt idx="554">
                  <c:v>7.914160816725454</c:v>
                </c:pt>
                <c:pt idx="555">
                  <c:v>8.01745802529122</c:v>
                </c:pt>
                <c:pt idx="556">
                  <c:v>8.113026885018776</c:v>
                </c:pt>
                <c:pt idx="557">
                  <c:v>8.204328956164124</c:v>
                </c:pt>
                <c:pt idx="558">
                  <c:v>8.290856832476566</c:v>
                </c:pt>
                <c:pt idx="559">
                  <c:v>8.37176419426432</c:v>
                </c:pt>
                <c:pt idx="560">
                  <c:v>8.435456693954526</c:v>
                </c:pt>
                <c:pt idx="561">
                  <c:v>8.512942354445064</c:v>
                </c:pt>
                <c:pt idx="562">
                  <c:v>8.575604663175218</c:v>
                </c:pt>
                <c:pt idx="563">
                  <c:v>8.61990689457441</c:v>
                </c:pt>
                <c:pt idx="564">
                  <c:v>8.668579805474247</c:v>
                </c:pt>
                <c:pt idx="565">
                  <c:v>8.732091777262617</c:v>
                </c:pt>
                <c:pt idx="566">
                  <c:v>8.78032223468372</c:v>
                </c:pt>
                <c:pt idx="567">
                  <c:v>8.800885798541074</c:v>
                </c:pt>
                <c:pt idx="568">
                  <c:v>8.777423936085949</c:v>
                </c:pt>
                <c:pt idx="569">
                  <c:v>8.838238981605345</c:v>
                </c:pt>
                <c:pt idx="570">
                  <c:v>0</c:v>
                </c:pt>
                <c:pt idx="572">
                  <c:v>6.5893101428175225</c:v>
                </c:pt>
                <c:pt idx="573">
                  <c:v>11.27786037266362</c:v>
                </c:pt>
                <c:pt idx="575">
                  <c:v>-7.0617539213301015</c:v>
                </c:pt>
                <c:pt idx="576">
                  <c:v>0</c:v>
                </c:pt>
                <c:pt idx="578">
                  <c:v>3.674</c:v>
                </c:pt>
                <c:pt idx="579">
                  <c:v>3.674</c:v>
                </c:pt>
                <c:pt idx="580">
                  <c:v>3.674</c:v>
                </c:pt>
                <c:pt idx="581">
                  <c:v>3.674</c:v>
                </c:pt>
                <c:pt idx="582">
                  <c:v>3.674</c:v>
                </c:pt>
                <c:pt idx="583">
                  <c:v>3.674</c:v>
                </c:pt>
              </c:numCache>
            </c:numRef>
          </c:xVal>
          <c:yVal>
            <c:numRef>
              <c:f>Feuil1!$AN$28:$AN$611</c:f>
              <c:numCache>
                <c:ptCount val="584"/>
                <c:pt idx="286">
                  <c:v>0</c:v>
                </c:pt>
                <c:pt idx="287">
                  <c:v>0.001700315623922588</c:v>
                </c:pt>
                <c:pt idx="288">
                  <c:v>0.003400631247845176</c:v>
                </c:pt>
                <c:pt idx="289">
                  <c:v>0.00510094687176732</c:v>
                </c:pt>
                <c:pt idx="290">
                  <c:v>0.006801262495689908</c:v>
                </c:pt>
                <c:pt idx="291">
                  <c:v>0.008501578119612052</c:v>
                </c:pt>
                <c:pt idx="292">
                  <c:v>0.010201893743535084</c:v>
                </c:pt>
                <c:pt idx="293">
                  <c:v>0.011902209367457228</c:v>
                </c:pt>
                <c:pt idx="294">
                  <c:v>0.01360252499138026</c:v>
                </c:pt>
                <c:pt idx="295">
                  <c:v>0.015302840615301516</c:v>
                </c:pt>
                <c:pt idx="296">
                  <c:v>0.017003156239225437</c:v>
                </c:pt>
                <c:pt idx="297">
                  <c:v>0.01870347186314758</c:v>
                </c:pt>
                <c:pt idx="298">
                  <c:v>0.02040378748706928</c:v>
                </c:pt>
                <c:pt idx="299">
                  <c:v>0.02210410311099187</c:v>
                </c:pt>
                <c:pt idx="300">
                  <c:v>0.023804418734914012</c:v>
                </c:pt>
                <c:pt idx="301">
                  <c:v>0.0255047343588366</c:v>
                </c:pt>
                <c:pt idx="302">
                  <c:v>0.02720504998275919</c:v>
                </c:pt>
                <c:pt idx="303">
                  <c:v>0.02890536560668089</c:v>
                </c:pt>
                <c:pt idx="304">
                  <c:v>0.030605681230604365</c:v>
                </c:pt>
                <c:pt idx="305">
                  <c:v>0.03230599685452651</c:v>
                </c:pt>
                <c:pt idx="306">
                  <c:v>0.0340063124784491</c:v>
                </c:pt>
                <c:pt idx="307">
                  <c:v>0.0340063124784491</c:v>
                </c:pt>
                <c:pt idx="308">
                  <c:v>0.03424777255024125</c:v>
                </c:pt>
                <c:pt idx="309">
                  <c:v>0.03486677724309262</c:v>
                </c:pt>
                <c:pt idx="310">
                  <c:v>0.03598620613155212</c:v>
                </c:pt>
                <c:pt idx="311">
                  <c:v>0.03766581342020503</c:v>
                </c:pt>
                <c:pt idx="312">
                  <c:v>0.03993126427068594</c:v>
                </c:pt>
                <c:pt idx="313">
                  <c:v>0.042784921019372035</c:v>
                </c:pt>
                <c:pt idx="314">
                  <c:v>0.04621168019000699</c:v>
                </c:pt>
                <c:pt idx="315">
                  <c:v>0.050182675484998995</c:v>
                </c:pt>
                <c:pt idx="316">
                  <c:v>0.05748189770659806</c:v>
                </c:pt>
                <c:pt idx="317">
                  <c:v>0.0822552503046099</c:v>
                </c:pt>
                <c:pt idx="318">
                  <c:v>0.10742633524617684</c:v>
                </c:pt>
                <c:pt idx="319">
                  <c:v>0.13293175582474293</c:v>
                </c:pt>
                <c:pt idx="320">
                  <c:v>0.1587135996822875</c:v>
                </c:pt>
                <c:pt idx="321">
                  <c:v>0.1847311934409932</c:v>
                </c:pt>
                <c:pt idx="322">
                  <c:v>0.21095305047618718</c:v>
                </c:pt>
                <c:pt idx="323">
                  <c:v>0.23735315141442026</c:v>
                </c:pt>
                <c:pt idx="324">
                  <c:v>0.2639092972215429</c:v>
                </c:pt>
                <c:pt idx="325">
                  <c:v>0.2906022376868349</c:v>
                </c:pt>
                <c:pt idx="326">
                  <c:v>0.3174150218355072</c:v>
                </c:pt>
                <c:pt idx="327">
                  <c:v>0.3443326430081468</c:v>
                </c:pt>
                <c:pt idx="328">
                  <c:v>0.3443326430081468</c:v>
                </c:pt>
                <c:pt idx="329">
                  <c:v>0.36188612464655723</c:v>
                </c:pt>
                <c:pt idx="330">
                  <c:v>0.37973964756599177</c:v>
                </c:pt>
                <c:pt idx="331">
                  <c:v>0.39792640056791573</c:v>
                </c:pt>
                <c:pt idx="332">
                  <c:v>0.4164844138619328</c:v>
                </c:pt>
                <c:pt idx="333">
                  <c:v>0.43545744359745164</c:v>
                </c:pt>
                <c:pt idx="334">
                  <c:v>0.4548960517710836</c:v>
                </c:pt>
                <c:pt idx="335">
                  <c:v>0.4748589322956507</c:v>
                </c:pt>
                <c:pt idx="336">
                  <c:v>0.4954145491968922</c:v>
                </c:pt>
                <c:pt idx="337">
                  <c:v>0.5166431731814076</c:v>
                </c:pt>
                <c:pt idx="338">
                  <c:v>0.5386394300608397</c:v>
                </c:pt>
                <c:pt idx="339">
                  <c:v>0.5615155112989658</c:v>
                </c:pt>
                <c:pt idx="340">
                  <c:v>0.5854052468017712</c:v>
                </c:pt>
                <c:pt idx="341">
                  <c:v>0.6104693077621302</c:v>
                </c:pt>
                <c:pt idx="342">
                  <c:v>0.6527627819282018</c:v>
                </c:pt>
                <c:pt idx="343">
                  <c:v>0.7338793423815158</c:v>
                </c:pt>
                <c:pt idx="344">
                  <c:v>0.8168907231655187</c:v>
                </c:pt>
                <c:pt idx="345">
                  <c:v>0.9021550466255639</c:v>
                </c:pt>
                <c:pt idx="346">
                  <c:v>0.9901179836157457</c:v>
                </c:pt>
                <c:pt idx="347">
                  <c:v>1.081337914514809</c:v>
                </c:pt>
                <c:pt idx="348">
                  <c:v>1.176518185864513</c:v>
                </c:pt>
                <c:pt idx="349">
                  <c:v>1.2765468004757756</c:v>
                </c:pt>
                <c:pt idx="350">
                  <c:v>1.371930081842326</c:v>
                </c:pt>
                <c:pt idx="351">
                  <c:v>1.4704772750222344</c:v>
                </c:pt>
                <c:pt idx="352">
                  <c:v>1.5779837850532297</c:v>
                </c:pt>
                <c:pt idx="353">
                  <c:v>1.6960636154121944</c:v>
                </c:pt>
                <c:pt idx="354">
                  <c:v>1.8253851795965748</c:v>
                </c:pt>
                <c:pt idx="355">
                  <c:v>1.9623559811760654</c:v>
                </c:pt>
                <c:pt idx="356">
                  <c:v>2.0001459863300495</c:v>
                </c:pt>
                <c:pt idx="357">
                  <c:v>1.6385530907311774</c:v>
                </c:pt>
                <c:pt idx="358">
                  <c:v>0.8658586476816916</c:v>
                </c:pt>
                <c:pt idx="359">
                  <c:v>0.8658586476816916</c:v>
                </c:pt>
                <c:pt idx="360">
                  <c:v>0.8072926710181694</c:v>
                </c:pt>
                <c:pt idx="361">
                  <c:v>0.7504578566985245</c:v>
                </c:pt>
                <c:pt idx="362">
                  <c:v>0.6962870372562495</c:v>
                </c:pt>
                <c:pt idx="363">
                  <c:v>0.642059168722656</c:v>
                </c:pt>
                <c:pt idx="364">
                  <c:v>0.5919315809419627</c:v>
                </c:pt>
                <c:pt idx="365">
                  <c:v>0.541783184980547</c:v>
                </c:pt>
                <c:pt idx="366">
                  <c:v>0.4947179007656928</c:v>
                </c:pt>
                <c:pt idx="367">
                  <c:v>0.4489250572502126</c:v>
                </c:pt>
                <c:pt idx="368">
                  <c:v>0.40465174694546313</c:v>
                </c:pt>
                <c:pt idx="369">
                  <c:v>0.3623294729615756</c:v>
                </c:pt>
                <c:pt idx="370">
                  <c:v>0.32790747729199055</c:v>
                </c:pt>
                <c:pt idx="371">
                  <c:v>0.285391634455201</c:v>
                </c:pt>
                <c:pt idx="372">
                  <c:v>0.24945197773118633</c:v>
                </c:pt>
                <c:pt idx="373">
                  <c:v>0.2216352497889078</c:v>
                </c:pt>
                <c:pt idx="374">
                  <c:v>0.19023714693030325</c:v>
                </c:pt>
                <c:pt idx="375">
                  <c:v>0.14580571395607134</c:v>
                </c:pt>
                <c:pt idx="376">
                  <c:v>0.10018095842770247</c:v>
                </c:pt>
                <c:pt idx="377">
                  <c:v>0.05420277704953502</c:v>
                </c:pt>
                <c:pt idx="378">
                  <c:v>-0.001633596404977844</c:v>
                </c:pt>
                <c:pt idx="379">
                  <c:v>-8.881784197001252E-16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Feuil1!$AO$27</c:f>
              <c:strCache>
                <c:ptCount val="1"/>
                <c:pt idx="0">
                  <c:v>2,000%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Feuil1!$AI$28:$AI$611</c:f>
              <c:numCache>
                <c:ptCount val="584"/>
                <c:pt idx="0">
                  <c:v>-0</c:v>
                </c:pt>
                <c:pt idx="1">
                  <c:v>-0</c:v>
                </c:pt>
                <c:pt idx="2">
                  <c:v>-0</c:v>
                </c:pt>
                <c:pt idx="3">
                  <c:v>-0</c:v>
                </c:pt>
                <c:pt idx="4">
                  <c:v>-0</c:v>
                </c:pt>
                <c:pt idx="5">
                  <c:v>-0</c:v>
                </c:pt>
                <c:pt idx="6">
                  <c:v>-0</c:v>
                </c:pt>
                <c:pt idx="7">
                  <c:v>-0</c:v>
                </c:pt>
                <c:pt idx="8">
                  <c:v>-0</c:v>
                </c:pt>
                <c:pt idx="9">
                  <c:v>-0</c:v>
                </c:pt>
                <c:pt idx="10">
                  <c:v>-0</c:v>
                </c:pt>
                <c:pt idx="11">
                  <c:v>-0</c:v>
                </c:pt>
                <c:pt idx="12">
                  <c:v>-0</c:v>
                </c:pt>
                <c:pt idx="13">
                  <c:v>-0</c:v>
                </c:pt>
                <c:pt idx="14">
                  <c:v>-0</c:v>
                </c:pt>
                <c:pt idx="15">
                  <c:v>-0</c:v>
                </c:pt>
                <c:pt idx="16">
                  <c:v>-0</c:v>
                </c:pt>
                <c:pt idx="17">
                  <c:v>-0</c:v>
                </c:pt>
                <c:pt idx="18">
                  <c:v>-0</c:v>
                </c:pt>
                <c:pt idx="19">
                  <c:v>-0</c:v>
                </c:pt>
                <c:pt idx="20">
                  <c:v>-0</c:v>
                </c:pt>
                <c:pt idx="21">
                  <c:v>-0</c:v>
                </c:pt>
                <c:pt idx="22">
                  <c:v>0.00020897720719403526</c:v>
                </c:pt>
                <c:pt idx="23">
                  <c:v>0.0011456949459107404</c:v>
                </c:pt>
                <c:pt idx="24">
                  <c:v>0.0030579350068921404</c:v>
                </c:pt>
                <c:pt idx="25">
                  <c:v>0.00607613909803841</c:v>
                </c:pt>
                <c:pt idx="26">
                  <c:v>0.010267416831304235</c:v>
                </c:pt>
                <c:pt idx="27">
                  <c:v>0.015655308866723634</c:v>
                </c:pt>
                <c:pt idx="28">
                  <c:v>0.022230356447428868</c:v>
                </c:pt>
                <c:pt idx="29">
                  <c:v>0.029956742327707602</c:v>
                </c:pt>
                <c:pt idx="30">
                  <c:v>0.0387768795433598</c:v>
                </c:pt>
                <c:pt idx="31">
                  <c:v>0.04861478916503721</c:v>
                </c:pt>
                <c:pt idx="32">
                  <c:v>0.05937870115246226</c:v>
                </c:pt>
                <c:pt idx="33">
                  <c:v>0.07096312533642721</c:v>
                </c:pt>
                <c:pt idx="34">
                  <c:v>0.08325518098105646</c:v>
                </c:pt>
                <c:pt idx="35">
                  <c:v>0.09616584484044784</c:v>
                </c:pt>
                <c:pt idx="36">
                  <c:v>0.10963111970635435</c:v>
                </c:pt>
                <c:pt idx="37">
                  <c:v>0.12359938019104773</c:v>
                </c:pt>
                <c:pt idx="38">
                  <c:v>0.13802705054433873</c:v>
                </c:pt>
                <c:pt idx="39">
                  <c:v>0.1528764876754705</c:v>
                </c:pt>
                <c:pt idx="40">
                  <c:v>0.16811460442577902</c:v>
                </c:pt>
                <c:pt idx="41">
                  <c:v>0.18371180476178173</c:v>
                </c:pt>
                <c:pt idx="42">
                  <c:v>0.18371180476178173</c:v>
                </c:pt>
                <c:pt idx="43">
                  <c:v>0.19246035290991614</c:v>
                </c:pt>
                <c:pt idx="44">
                  <c:v>0.20192576001348733</c:v>
                </c:pt>
                <c:pt idx="45">
                  <c:v>0.21219301320316175</c:v>
                </c:pt>
                <c:pt idx="46">
                  <c:v>0.223360502006365</c:v>
                </c:pt>
                <c:pt idx="47">
                  <c:v>0.23554269399920713</c:v>
                </c:pt>
                <c:pt idx="48">
                  <c:v>0.24887346514092057</c:v>
                </c:pt>
                <c:pt idx="49">
                  <c:v>0.26351027672624044</c:v>
                </c:pt>
                <c:pt idx="50">
                  <c:v>0.27963945720807354</c:v>
                </c:pt>
                <c:pt idx="51">
                  <c:v>0.2974829401307867</c:v>
                </c:pt>
                <c:pt idx="52">
                  <c:v>0.31730694144055843</c:v>
                </c:pt>
                <c:pt idx="53">
                  <c:v>0.33943324943343556</c:v>
                </c:pt>
                <c:pt idx="54">
                  <c:v>0.3642540780201564</c:v>
                </c:pt>
                <c:pt idx="55">
                  <c:v>0.39225184548614056</c:v>
                </c:pt>
                <c:pt idx="56">
                  <c:v>0.42402586184294105</c:v>
                </c:pt>
                <c:pt idx="57">
                  <c:v>0.4603288624245348</c:v>
                </c:pt>
                <c:pt idx="58">
                  <c:v>0.502117823126226</c:v>
                </c:pt>
                <c:pt idx="59">
                  <c:v>0.5506258960406002</c:v>
                </c:pt>
                <c:pt idx="60">
                  <c:v>0.6074662574810474</c:v>
                </c:pt>
                <c:pt idx="61">
                  <c:v>0.6747853439609635</c:v>
                </c:pt>
                <c:pt idx="62">
                  <c:v>0.7554946021748788</c:v>
                </c:pt>
                <c:pt idx="63">
                  <c:v>0.8536308944307301</c:v>
                </c:pt>
                <c:pt idx="64">
                  <c:v>0.9749350950436297</c:v>
                </c:pt>
                <c:pt idx="65">
                  <c:v>1.1278155292601688</c:v>
                </c:pt>
                <c:pt idx="66">
                  <c:v>1.325021416161154</c:v>
                </c:pt>
                <c:pt idx="67">
                  <c:v>1.5866955085477807</c:v>
                </c:pt>
                <c:pt idx="68">
                  <c:v>1.9462666874458279</c:v>
                </c:pt>
                <c:pt idx="69">
                  <c:v>2.46256515484126</c:v>
                </c:pt>
                <c:pt idx="70">
                  <c:v>3.24624473947163</c:v>
                </c:pt>
                <c:pt idx="71">
                  <c:v>4.516327922437032</c:v>
                </c:pt>
                <c:pt idx="72">
                  <c:v>6.5893101428175225</c:v>
                </c:pt>
                <c:pt idx="73">
                  <c:v>6.5893101428175225</c:v>
                </c:pt>
                <c:pt idx="74">
                  <c:v>6.702628304547378</c:v>
                </c:pt>
                <c:pt idx="75">
                  <c:v>6.810851825232734</c:v>
                </c:pt>
                <c:pt idx="76">
                  <c:v>6.9121906566442854</c:v>
                </c:pt>
                <c:pt idx="77">
                  <c:v>7.01183921667238</c:v>
                </c:pt>
                <c:pt idx="78">
                  <c:v>7.1018514695786195</c:v>
                </c:pt>
                <c:pt idx="79">
                  <c:v>7.190104482697091</c:v>
                </c:pt>
                <c:pt idx="80">
                  <c:v>7.270629146977351</c:v>
                </c:pt>
                <c:pt idx="81">
                  <c:v>7.346887022675404</c:v>
                </c:pt>
                <c:pt idx="82">
                  <c:v>7.418370703540551</c:v>
                </c:pt>
                <c:pt idx="83">
                  <c:v>7.4842338698810105</c:v>
                </c:pt>
                <c:pt idx="84">
                  <c:v>7.532882174123924</c:v>
                </c:pt>
                <c:pt idx="85">
                  <c:v>7.595323639167168</c:v>
                </c:pt>
                <c:pt idx="86">
                  <c:v>7.642941752450025</c:v>
                </c:pt>
                <c:pt idx="87">
                  <c:v>7.672199788401924</c:v>
                </c:pt>
                <c:pt idx="88">
                  <c:v>7.705828503854466</c:v>
                </c:pt>
                <c:pt idx="89">
                  <c:v>7.756302549266647</c:v>
                </c:pt>
                <c:pt idx="90">
                  <c:v>7.794431015590598</c:v>
                </c:pt>
                <c:pt idx="91">
                  <c:v>7.808142520006697</c:v>
                </c:pt>
                <c:pt idx="92">
                  <c:v>7.778397472244392</c:v>
                </c:pt>
                <c:pt idx="93">
                  <c:v>7.850731444575832</c:v>
                </c:pt>
                <c:pt idx="95">
                  <c:v>-1.829698330065044</c:v>
                </c:pt>
                <c:pt idx="96">
                  <c:v>-1.3754707843495826</c:v>
                </c:pt>
                <c:pt idx="97">
                  <c:v>-1.3519711644309718</c:v>
                </c:pt>
                <c:pt idx="98">
                  <c:v>-1.3276567338923422</c:v>
                </c:pt>
                <c:pt idx="99">
                  <c:v>-1.3024275242134604</c:v>
                </c:pt>
                <c:pt idx="100">
                  <c:v>-1.2761672329029805</c:v>
                </c:pt>
                <c:pt idx="101">
                  <c:v>-1.2487398406309649</c:v>
                </c:pt>
                <c:pt idx="102">
                  <c:v>-1.2199853685224948</c:v>
                </c:pt>
                <c:pt idx="103">
                  <c:v>-1.1897145133722358</c:v>
                </c:pt>
                <c:pt idx="104">
                  <c:v>-1.1577018041340663</c:v>
                </c:pt>
                <c:pt idx="105">
                  <c:v>-1.1236767890093122</c:v>
                </c:pt>
                <c:pt idx="106">
                  <c:v>-1.0873125695919428</c:v>
                </c:pt>
                <c:pt idx="107">
                  <c:v>-1.0482107169407129</c:v>
                </c:pt>
                <c:pt idx="108">
                  <c:v>-1.0058811868001922</c:v>
                </c:pt>
                <c:pt idx="109">
                  <c:v>-0.9419130975938517</c:v>
                </c:pt>
                <c:pt idx="110">
                  <c:v>-0.8315706613826217</c:v>
                </c:pt>
                <c:pt idx="111">
                  <c:v>-0.7156552600391065</c:v>
                </c:pt>
                <c:pt idx="112">
                  <c:v>-0.5929145060158929</c:v>
                </c:pt>
                <c:pt idx="113">
                  <c:v>-0.46171017762065736</c:v>
                </c:pt>
                <c:pt idx="114">
                  <c:v>-0.31986269789117633</c:v>
                </c:pt>
                <c:pt idx="115">
                  <c:v>-0.16441596513425405</c:v>
                </c:pt>
                <c:pt idx="116">
                  <c:v>0.008728301069879395</c:v>
                </c:pt>
                <c:pt idx="117">
                  <c:v>0.1969766095398726</c:v>
                </c:pt>
                <c:pt idx="118">
                  <c:v>0.41396584472304465</c:v>
                </c:pt>
                <c:pt idx="119">
                  <c:v>0.67594887464492</c:v>
                </c:pt>
                <c:pt idx="120">
                  <c:v>1.0373795052888781</c:v>
                </c:pt>
                <c:pt idx="121">
                  <c:v>1.6108265538745015</c:v>
                </c:pt>
                <c:pt idx="122">
                  <c:v>2.3431810077590316</c:v>
                </c:pt>
                <c:pt idx="123">
                  <c:v>3.4416529228833346</c:v>
                </c:pt>
                <c:pt idx="124">
                  <c:v>5.215814014998336</c:v>
                </c:pt>
                <c:pt idx="125">
                  <c:v>7.822758638708797</c:v>
                </c:pt>
                <c:pt idx="126">
                  <c:v>7.822758638708797</c:v>
                </c:pt>
                <c:pt idx="127">
                  <c:v>7.96125201378816</c:v>
                </c:pt>
                <c:pt idx="128">
                  <c:v>8.094123644130551</c:v>
                </c:pt>
                <c:pt idx="129">
                  <c:v>8.219487325201358</c:v>
                </c:pt>
                <c:pt idx="130">
                  <c:v>8.342779818367095</c:v>
                </c:pt>
                <c:pt idx="131">
                  <c:v>8.455702265474862</c:v>
                </c:pt>
                <c:pt idx="132">
                  <c:v>8.566476689812891</c:v>
                </c:pt>
                <c:pt idx="133">
                  <c:v>8.66887597920794</c:v>
                </c:pt>
                <c:pt idx="134">
                  <c:v>8.76650549932561</c:v>
                </c:pt>
                <c:pt idx="135">
                  <c:v>8.85883842449259</c:v>
                </c:pt>
                <c:pt idx="136">
                  <c:v>8.944997814350932</c:v>
                </c:pt>
                <c:pt idx="137">
                  <c:v>9.01302891382067</c:v>
                </c:pt>
                <c:pt idx="138">
                  <c:v>9.094925137730087</c:v>
                </c:pt>
                <c:pt idx="139">
                  <c:v>9.161177310645872</c:v>
                </c:pt>
                <c:pt idx="140">
                  <c:v>9.208251541627547</c:v>
                </c:pt>
                <c:pt idx="141">
                  <c:v>9.259477522084119</c:v>
                </c:pt>
                <c:pt idx="142">
                  <c:v>9.324360000645779</c:v>
                </c:pt>
                <c:pt idx="143">
                  <c:v>9.371710203892816</c:v>
                </c:pt>
                <c:pt idx="144">
                  <c:v>9.38906881773383</c:v>
                </c:pt>
                <c:pt idx="145">
                  <c:v>9.36244051139833</c:v>
                </c:pt>
                <c:pt idx="146">
                  <c:v>9.421527771370723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91">
                  <c:v>-3.659396660130088</c:v>
                </c:pt>
                <c:pt idx="192">
                  <c:v>-3.6529706751568356</c:v>
                </c:pt>
                <c:pt idx="193">
                  <c:v>-3.646544690183583</c:v>
                </c:pt>
                <c:pt idx="194">
                  <c:v>-3.6401187052103325</c:v>
                </c:pt>
                <c:pt idx="195">
                  <c:v>-3.63369272023708</c:v>
                </c:pt>
                <c:pt idx="196">
                  <c:v>-3.6272667352638277</c:v>
                </c:pt>
                <c:pt idx="197">
                  <c:v>-3.6208407502905766</c:v>
                </c:pt>
                <c:pt idx="198">
                  <c:v>-3.614414765317325</c:v>
                </c:pt>
                <c:pt idx="199">
                  <c:v>-3.6079887803440727</c:v>
                </c:pt>
                <c:pt idx="200">
                  <c:v>-3.601562795370821</c:v>
                </c:pt>
                <c:pt idx="201">
                  <c:v>-3.595136810397569</c:v>
                </c:pt>
                <c:pt idx="202">
                  <c:v>-3.588710825424317</c:v>
                </c:pt>
                <c:pt idx="203">
                  <c:v>-3.582284840451065</c:v>
                </c:pt>
                <c:pt idx="204">
                  <c:v>-3.575858855477814</c:v>
                </c:pt>
                <c:pt idx="205">
                  <c:v>-3.5694328705045617</c:v>
                </c:pt>
                <c:pt idx="206">
                  <c:v>-3.5630068855313097</c:v>
                </c:pt>
                <c:pt idx="207">
                  <c:v>-3.5565809005580578</c:v>
                </c:pt>
                <c:pt idx="208">
                  <c:v>-3.550154915584806</c:v>
                </c:pt>
                <c:pt idx="209">
                  <c:v>-3.543728930611554</c:v>
                </c:pt>
                <c:pt idx="210">
                  <c:v>-3.5373029456383023</c:v>
                </c:pt>
                <c:pt idx="211">
                  <c:v>-3.5308769606650507</c:v>
                </c:pt>
                <c:pt idx="212">
                  <c:v>-3.5308769606650507</c:v>
                </c:pt>
                <c:pt idx="213">
                  <c:v>-3.53015800334665</c:v>
                </c:pt>
                <c:pt idx="214">
                  <c:v>-3.5286773911967697</c:v>
                </c:pt>
                <c:pt idx="215">
                  <c:v>-3.526179086047097</c:v>
                </c:pt>
                <c:pt idx="216">
                  <c:v>-3.522531416660109</c:v>
                </c:pt>
                <c:pt idx="217">
                  <c:v>-3.51767007868987</c:v>
                </c:pt>
                <c:pt idx="218">
                  <c:v>-3.5115772157869727</c:v>
                </c:pt>
                <c:pt idx="219">
                  <c:v>-3.504270206434757</c:v>
                </c:pt>
                <c:pt idx="220">
                  <c:v>-3.4957946047770343</c:v>
                </c:pt>
                <c:pt idx="221">
                  <c:v>-3.481736648762208</c:v>
                </c:pt>
                <c:pt idx="222">
                  <c:v>-3.4396527584528758</c:v>
                </c:pt>
                <c:pt idx="223">
                  <c:v>-3.396663091594851</c:v>
                </c:pt>
                <c:pt idx="224">
                  <c:v>-3.3528870796127572</c:v>
                </c:pt>
                <c:pt idx="225">
                  <c:v>-3.308434656362071</c:v>
                </c:pt>
                <c:pt idx="226">
                  <c:v>-3.2633824275443843</c:v>
                </c:pt>
                <c:pt idx="227">
                  <c:v>-3.2177894632359645</c:v>
                </c:pt>
                <c:pt idx="228">
                  <c:v>-3.171704569824753</c:v>
                </c:pt>
                <c:pt idx="229">
                  <c:v>-3.1251694767560814</c:v>
                </c:pt>
                <c:pt idx="230">
                  <c:v>-3.0782204950885146</c:v>
                </c:pt>
                <c:pt idx="231">
                  <c:v>-3.03088975624245</c:v>
                </c:pt>
                <c:pt idx="232">
                  <c:v>-2.9832058624076825</c:v>
                </c:pt>
                <c:pt idx="233">
                  <c:v>-2.9832058624076825</c:v>
                </c:pt>
                <c:pt idx="234">
                  <c:v>-2.946554573080964</c:v>
                </c:pt>
                <c:pt idx="235">
                  <c:v>-2.909174825620129</c:v>
                </c:pt>
                <c:pt idx="236">
                  <c:v>-2.8709802675392755</c:v>
                </c:pt>
                <c:pt idx="237">
                  <c:v>-2.8318709303181704</c:v>
                </c:pt>
                <c:pt idx="238">
                  <c:v>-2.791730511465466</c:v>
                </c:pt>
                <c:pt idx="239">
                  <c:v>-2.7504229916512264</c:v>
                </c:pt>
                <c:pt idx="240">
                  <c:v>-2.707788392000532</c:v>
                </c:pt>
                <c:pt idx="241">
                  <c:v>-2.6636374093080493</c:v>
                </c:pt>
                <c:pt idx="242">
                  <c:v>-2.6177445725276556</c:v>
                </c:pt>
                <c:pt idx="243">
                  <c:v>-2.5698394298606773</c:v>
                </c:pt>
                <c:pt idx="244">
                  <c:v>-2.519595082901084</c:v>
                </c:pt>
                <c:pt idx="245">
                  <c:v>-2.46661310270763</c:v>
                </c:pt>
                <c:pt idx="246">
                  <c:v>-2.410403445024886</c:v>
                </c:pt>
                <c:pt idx="247">
                  <c:v>-2.314753104810875</c:v>
                </c:pt>
                <c:pt idx="248">
                  <c:v>-2.1309550719846357</c:v>
                </c:pt>
                <c:pt idx="249">
                  <c:v>-1.9415840740261119</c:v>
                </c:pt>
                <c:pt idx="250">
                  <c:v>-1.7453877233878892</c:v>
                </c:pt>
                <c:pt idx="251">
                  <c:v>-1.5407277983776448</c:v>
                </c:pt>
                <c:pt idx="252">
                  <c:v>-1.3254247220331548</c:v>
                </c:pt>
                <c:pt idx="253">
                  <c:v>-1.0965223926612235</c:v>
                </c:pt>
                <c:pt idx="254">
                  <c:v>-0.849922529842081</c:v>
                </c:pt>
                <c:pt idx="255">
                  <c:v>-0.5966394589785486</c:v>
                </c:pt>
                <c:pt idx="256">
                  <c:v>-0.3179327597315077</c:v>
                </c:pt>
                <c:pt idx="257">
                  <c:v>0.005767734254237072</c:v>
                </c:pt>
                <c:pt idx="258">
                  <c:v>0.4629394015740636</c:v>
                </c:pt>
                <c:pt idx="259">
                  <c:v>1.2448305711128067</c:v>
                </c:pt>
                <c:pt idx="260">
                  <c:v>2.1856291459504558</c:v>
                </c:pt>
                <c:pt idx="261">
                  <c:v>3.5878242029185134</c:v>
                </c:pt>
                <c:pt idx="262">
                  <c:v>5.849779572059116</c:v>
                </c:pt>
                <c:pt idx="263">
                  <c:v>8.974459216693738</c:v>
                </c:pt>
                <c:pt idx="264">
                  <c:v>8.974459216693738</c:v>
                </c:pt>
                <c:pt idx="265">
                  <c:v>9.1364591471595</c:v>
                </c:pt>
                <c:pt idx="266">
                  <c:v>9.292837332888288</c:v>
                </c:pt>
                <c:pt idx="267">
                  <c:v>9.441707569345493</c:v>
                </c:pt>
                <c:pt idx="268">
                  <c:v>9.588506617897627</c:v>
                </c:pt>
                <c:pt idx="269">
                  <c:v>9.724935620391793</c:v>
                </c:pt>
                <c:pt idx="270">
                  <c:v>9.859216600116223</c:v>
                </c:pt>
                <c:pt idx="271">
                  <c:v>9.985122444897668</c:v>
                </c:pt>
                <c:pt idx="272">
                  <c:v>10.106258520401735</c:v>
                </c:pt>
                <c:pt idx="273">
                  <c:v>10.22209800095511</c:v>
                </c:pt>
                <c:pt idx="274">
                  <c:v>10.331763946199851</c:v>
                </c:pt>
                <c:pt idx="275">
                  <c:v>10.423301601055984</c:v>
                </c:pt>
                <c:pt idx="276">
                  <c:v>10.5287043803518</c:v>
                </c:pt>
                <c:pt idx="277">
                  <c:v>10.61846310865398</c:v>
                </c:pt>
                <c:pt idx="278">
                  <c:v>10.689043895022055</c:v>
                </c:pt>
                <c:pt idx="279">
                  <c:v>10.76377643086502</c:v>
                </c:pt>
                <c:pt idx="280">
                  <c:v>10.849030669389485</c:v>
                </c:pt>
                <c:pt idx="281">
                  <c:v>10.912165233725819</c:v>
                </c:pt>
                <c:pt idx="282">
                  <c:v>10.940230190443792</c:v>
                </c:pt>
                <c:pt idx="283">
                  <c:v>10.923419361150764</c:v>
                </c:pt>
                <c:pt idx="284">
                  <c:v>10.992324098165628</c:v>
                </c:pt>
                <c:pt idx="286">
                  <c:v>-5.489094990195131</c:v>
                </c:pt>
                <c:pt idx="287">
                  <c:v>-5.479456012735253</c:v>
                </c:pt>
                <c:pt idx="288">
                  <c:v>-5.469817035275375</c:v>
                </c:pt>
                <c:pt idx="289">
                  <c:v>-5.460178057815497</c:v>
                </c:pt>
                <c:pt idx="290">
                  <c:v>-5.45053908035562</c:v>
                </c:pt>
                <c:pt idx="291">
                  <c:v>-5.440900102895743</c:v>
                </c:pt>
                <c:pt idx="292">
                  <c:v>-5.4312611254358645</c:v>
                </c:pt>
                <c:pt idx="293">
                  <c:v>-5.421622147975986</c:v>
                </c:pt>
                <c:pt idx="294">
                  <c:v>-5.411983170516108</c:v>
                </c:pt>
                <c:pt idx="295">
                  <c:v>-5.402344193056231</c:v>
                </c:pt>
                <c:pt idx="296">
                  <c:v>-5.392705215596353</c:v>
                </c:pt>
                <c:pt idx="297">
                  <c:v>-5.3830662381364744</c:v>
                </c:pt>
                <c:pt idx="298">
                  <c:v>-5.373427260676598</c:v>
                </c:pt>
                <c:pt idx="299">
                  <c:v>-5.36378828321672</c:v>
                </c:pt>
                <c:pt idx="300">
                  <c:v>-5.354149305756843</c:v>
                </c:pt>
                <c:pt idx="301">
                  <c:v>-5.344510328296964</c:v>
                </c:pt>
                <c:pt idx="302">
                  <c:v>-5.334871350837086</c:v>
                </c:pt>
                <c:pt idx="303">
                  <c:v>-5.32523237337721</c:v>
                </c:pt>
                <c:pt idx="304">
                  <c:v>-5.315593395917331</c:v>
                </c:pt>
                <c:pt idx="305">
                  <c:v>-5.305954418457453</c:v>
                </c:pt>
                <c:pt idx="306">
                  <c:v>-5.296315440997574</c:v>
                </c:pt>
                <c:pt idx="307">
                  <c:v>-5.296315440997574</c:v>
                </c:pt>
                <c:pt idx="308">
                  <c:v>-5.295346584263549</c:v>
                </c:pt>
                <c:pt idx="309">
                  <c:v>-5.2936160726980415</c:v>
                </c:pt>
                <c:pt idx="310">
                  <c:v>-5.290867868132743</c:v>
                </c:pt>
                <c:pt idx="311">
                  <c:v>-5.286970299330128</c:v>
                </c:pt>
                <c:pt idx="312">
                  <c:v>-5.281859061944263</c:v>
                </c:pt>
                <c:pt idx="313">
                  <c:v>-5.275516299625739</c:v>
                </c:pt>
                <c:pt idx="314">
                  <c:v>-5.2679593908578966</c:v>
                </c:pt>
                <c:pt idx="315">
                  <c:v>-5.259233889784547</c:v>
                </c:pt>
                <c:pt idx="316">
                  <c:v>-5.242684731508279</c:v>
                </c:pt>
                <c:pt idx="317">
                  <c:v>-5.184602280610541</c:v>
                </c:pt>
                <c:pt idx="318">
                  <c:v>-5.12561405316411</c:v>
                </c:pt>
                <c:pt idx="319">
                  <c:v>-5.0658394805936116</c:v>
                </c:pt>
                <c:pt idx="320">
                  <c:v>-5.005388496754518</c:v>
                </c:pt>
                <c:pt idx="321">
                  <c:v>-4.944337707348424</c:v>
                </c:pt>
                <c:pt idx="322">
                  <c:v>-4.8827461824516</c:v>
                </c:pt>
                <c:pt idx="323">
                  <c:v>-4.820662728451982</c:v>
                </c:pt>
                <c:pt idx="324">
                  <c:v>-4.758129074794905</c:v>
                </c:pt>
                <c:pt idx="325">
                  <c:v>-4.695181532538932</c:v>
                </c:pt>
                <c:pt idx="326">
                  <c:v>-4.631852233104461</c:v>
                </c:pt>
                <c:pt idx="327">
                  <c:v>-4.568169778681288</c:v>
                </c:pt>
                <c:pt idx="328">
                  <c:v>-4.568169778681288</c:v>
                </c:pt>
                <c:pt idx="329">
                  <c:v>-4.517638361812344</c:v>
                </c:pt>
                <c:pt idx="330">
                  <c:v>-4.466378486809286</c:v>
                </c:pt>
                <c:pt idx="331">
                  <c:v>-4.414303801186209</c:v>
                </c:pt>
                <c:pt idx="332">
                  <c:v>-4.361314336422879</c:v>
                </c:pt>
                <c:pt idx="333">
                  <c:v>-4.307293790027951</c:v>
                </c:pt>
                <c:pt idx="334">
                  <c:v>-4.2521061426714875</c:v>
                </c:pt>
                <c:pt idx="335">
                  <c:v>-4.195591415478569</c:v>
                </c:pt>
                <c:pt idx="336">
                  <c:v>-4.137560305243862</c:v>
                </c:pt>
                <c:pt idx="337">
                  <c:v>-4.077787340921245</c:v>
                </c:pt>
                <c:pt idx="338">
                  <c:v>-4.016002070712043</c:v>
                </c:pt>
                <c:pt idx="339">
                  <c:v>-3.9518775962102257</c:v>
                </c:pt>
                <c:pt idx="340">
                  <c:v>-3.885015488474547</c:v>
                </c:pt>
                <c:pt idx="341">
                  <c:v>-3.8149257032495782</c:v>
                </c:pt>
                <c:pt idx="342">
                  <c:v>-3.6875931120278977</c:v>
                </c:pt>
                <c:pt idx="343">
                  <c:v>-3.4303394825866502</c:v>
                </c:pt>
                <c:pt idx="344">
                  <c:v>-3.167512888013117</c:v>
                </c:pt>
                <c:pt idx="345">
                  <c:v>-2.8978609407598857</c:v>
                </c:pt>
                <c:pt idx="346">
                  <c:v>-2.6197454191346323</c:v>
                </c:pt>
                <c:pt idx="347">
                  <c:v>-2.330986746175133</c:v>
                </c:pt>
                <c:pt idx="348">
                  <c:v>-2.028628820188193</c:v>
                </c:pt>
                <c:pt idx="349">
                  <c:v>-1.7085733607540414</c:v>
                </c:pt>
                <c:pt idx="350">
                  <c:v>-1.39025552749697</c:v>
                </c:pt>
                <c:pt idx="351">
                  <c:v>-1.0498313641860602</c:v>
                </c:pt>
                <c:pt idx="352">
                  <c:v>-0.6644134061364463</c:v>
                </c:pt>
                <c:pt idx="353">
                  <c:v>-0.11150070214075047</c:v>
                </c:pt>
                <c:pt idx="354">
                  <c:v>0.8788345883511121</c:v>
                </c:pt>
                <c:pt idx="355">
                  <c:v>2.028077284141881</c:v>
                </c:pt>
                <c:pt idx="356">
                  <c:v>3.7339954829536923</c:v>
                </c:pt>
                <c:pt idx="357">
                  <c:v>6.483745129119897</c:v>
                </c:pt>
                <c:pt idx="358">
                  <c:v>10.126159794678678</c:v>
                </c:pt>
                <c:pt idx="359">
                  <c:v>10.126159794678678</c:v>
                </c:pt>
                <c:pt idx="360">
                  <c:v>10.311666280530837</c:v>
                </c:pt>
                <c:pt idx="361">
                  <c:v>10.491551021646027</c:v>
                </c:pt>
                <c:pt idx="362">
                  <c:v>10.663927813489629</c:v>
                </c:pt>
                <c:pt idx="363">
                  <c:v>10.834233417428162</c:v>
                </c:pt>
                <c:pt idx="364">
                  <c:v>10.994168975308723</c:v>
                </c:pt>
                <c:pt idx="365">
                  <c:v>11.151956510419549</c:v>
                </c:pt>
                <c:pt idx="366">
                  <c:v>11.30136891058739</c:v>
                </c:pt>
                <c:pt idx="367">
                  <c:v>11.446011541477858</c:v>
                </c:pt>
                <c:pt idx="368">
                  <c:v>11.585357577417634</c:v>
                </c:pt>
                <c:pt idx="369">
                  <c:v>11.71853007804877</c:v>
                </c:pt>
                <c:pt idx="370">
                  <c:v>11.833574288291299</c:v>
                </c:pt>
                <c:pt idx="371">
                  <c:v>11.962483622973515</c:v>
                </c:pt>
                <c:pt idx="372">
                  <c:v>12.075748906662096</c:v>
                </c:pt>
                <c:pt idx="373">
                  <c:v>12.169836248416564</c:v>
                </c:pt>
                <c:pt idx="374">
                  <c:v>12.268075339645929</c:v>
                </c:pt>
                <c:pt idx="375">
                  <c:v>12.373701338133191</c:v>
                </c:pt>
                <c:pt idx="376">
                  <c:v>12.45262026355882</c:v>
                </c:pt>
                <c:pt idx="377">
                  <c:v>12.491391563153751</c:v>
                </c:pt>
                <c:pt idx="378">
                  <c:v>12.48439821090319</c:v>
                </c:pt>
                <c:pt idx="379">
                  <c:v>12.56312042496052</c:v>
                </c:pt>
                <c:pt idx="381">
                  <c:v>-7.318793320260176</c:v>
                </c:pt>
                <c:pt idx="382">
                  <c:v>-7.305941350313671</c:v>
                </c:pt>
                <c:pt idx="383">
                  <c:v>-7.293089380367166</c:v>
                </c:pt>
                <c:pt idx="384">
                  <c:v>-7.280237410420665</c:v>
                </c:pt>
                <c:pt idx="385">
                  <c:v>-7.26738544047416</c:v>
                </c:pt>
                <c:pt idx="386">
                  <c:v>-7.254533470527655</c:v>
                </c:pt>
                <c:pt idx="387">
                  <c:v>-7.241681500581153</c:v>
                </c:pt>
                <c:pt idx="388">
                  <c:v>-7.22882953063465</c:v>
                </c:pt>
                <c:pt idx="389">
                  <c:v>-7.215977560688145</c:v>
                </c:pt>
                <c:pt idx="390">
                  <c:v>-7.203125590741642</c:v>
                </c:pt>
                <c:pt idx="391">
                  <c:v>-7.190273620795138</c:v>
                </c:pt>
                <c:pt idx="392">
                  <c:v>-7.177421650848634</c:v>
                </c:pt>
                <c:pt idx="393">
                  <c:v>-7.16456968090213</c:v>
                </c:pt>
                <c:pt idx="394">
                  <c:v>-7.151717710955628</c:v>
                </c:pt>
                <c:pt idx="395">
                  <c:v>-7.138865741009123</c:v>
                </c:pt>
                <c:pt idx="396">
                  <c:v>-7.1260137710626195</c:v>
                </c:pt>
                <c:pt idx="397">
                  <c:v>-7.1131618011161155</c:v>
                </c:pt>
                <c:pt idx="398">
                  <c:v>-7.100309831169612</c:v>
                </c:pt>
                <c:pt idx="399">
                  <c:v>-7.087457861223108</c:v>
                </c:pt>
                <c:pt idx="400">
                  <c:v>-7.0746058912766046</c:v>
                </c:pt>
                <c:pt idx="401">
                  <c:v>-7.0617539213301015</c:v>
                </c:pt>
                <c:pt idx="402">
                  <c:v>-7.0617539213301015</c:v>
                </c:pt>
                <c:pt idx="403">
                  <c:v>-7.060535165180448</c:v>
                </c:pt>
                <c:pt idx="404">
                  <c:v>-7.0585547541993146</c:v>
                </c:pt>
                <c:pt idx="405">
                  <c:v>-7.0555566502183895</c:v>
                </c:pt>
                <c:pt idx="406">
                  <c:v>-7.051409182000147</c:v>
                </c:pt>
                <c:pt idx="407">
                  <c:v>-7.046048045198656</c:v>
                </c:pt>
                <c:pt idx="408">
                  <c:v>-7.039455383464506</c:v>
                </c:pt>
                <c:pt idx="409">
                  <c:v>-7.031648575281037</c:v>
                </c:pt>
                <c:pt idx="410">
                  <c:v>-7.022673174792062</c:v>
                </c:pt>
                <c:pt idx="411">
                  <c:v>-7.003632814254352</c:v>
                </c:pt>
                <c:pt idx="412">
                  <c:v>-6.929551802768207</c:v>
                </c:pt>
                <c:pt idx="413">
                  <c:v>-6.854565014733371</c:v>
                </c:pt>
                <c:pt idx="414">
                  <c:v>-6.778791881574464</c:v>
                </c:pt>
                <c:pt idx="415">
                  <c:v>-6.702342337146966</c:v>
                </c:pt>
                <c:pt idx="416">
                  <c:v>-6.625292987152467</c:v>
                </c:pt>
                <c:pt idx="417">
                  <c:v>-6.547702901667236</c:v>
                </c:pt>
                <c:pt idx="418">
                  <c:v>-6.469620887079212</c:v>
                </c:pt>
                <c:pt idx="419">
                  <c:v>-6.391088672833728</c:v>
                </c:pt>
                <c:pt idx="420">
                  <c:v>-6.31214256998935</c:v>
                </c:pt>
                <c:pt idx="421">
                  <c:v>-6.232814709966474</c:v>
                </c:pt>
                <c:pt idx="422">
                  <c:v>-6.153133694954893</c:v>
                </c:pt>
                <c:pt idx="423">
                  <c:v>-6.153133694954893</c:v>
                </c:pt>
                <c:pt idx="424">
                  <c:v>-6.088722150543727</c:v>
                </c:pt>
                <c:pt idx="425">
                  <c:v>-6.023582147998443</c:v>
                </c:pt>
                <c:pt idx="426">
                  <c:v>-5.957627334833143</c:v>
                </c:pt>
                <c:pt idx="427">
                  <c:v>-5.8907577425275885</c:v>
                </c:pt>
                <c:pt idx="428">
                  <c:v>-5.822857068590436</c:v>
                </c:pt>
                <c:pt idx="429">
                  <c:v>-5.753789293691749</c:v>
                </c:pt>
                <c:pt idx="430">
                  <c:v>-5.683394438956607</c:v>
                </c:pt>
                <c:pt idx="431">
                  <c:v>-5.611483201179676</c:v>
                </c:pt>
                <c:pt idx="432">
                  <c:v>-5.537830109314834</c:v>
                </c:pt>
                <c:pt idx="433">
                  <c:v>-5.462164711563408</c:v>
                </c:pt>
                <c:pt idx="434">
                  <c:v>-5.3841601095193665</c:v>
                </c:pt>
                <c:pt idx="435">
                  <c:v>-5.303417874241465</c:v>
                </c:pt>
                <c:pt idx="436">
                  <c:v>-5.219447961474273</c:v>
                </c:pt>
                <c:pt idx="437">
                  <c:v>-5.060433119244922</c:v>
                </c:pt>
                <c:pt idx="438">
                  <c:v>-4.729723893188664</c:v>
                </c:pt>
                <c:pt idx="439">
                  <c:v>-4.393441702000122</c:v>
                </c:pt>
                <c:pt idx="440">
                  <c:v>-4.050334158131882</c:v>
                </c:pt>
                <c:pt idx="441">
                  <c:v>-3.6987630398916194</c:v>
                </c:pt>
                <c:pt idx="442">
                  <c:v>-3.3365487703171115</c:v>
                </c:pt>
                <c:pt idx="443">
                  <c:v>-2.9607352477151623</c:v>
                </c:pt>
                <c:pt idx="444">
                  <c:v>-2.5672241916660012</c:v>
                </c:pt>
                <c:pt idx="445">
                  <c:v>-2.1838715960153916</c:v>
                </c:pt>
                <c:pt idx="446">
                  <c:v>-1.7817299686406127</c:v>
                </c:pt>
                <c:pt idx="447">
                  <c:v>-1.3345945465271296</c:v>
                </c:pt>
                <c:pt idx="448">
                  <c:v>-0.6859408058555644</c:v>
                </c:pt>
                <c:pt idx="449">
                  <c:v>0.5128386055894174</c:v>
                </c:pt>
                <c:pt idx="450">
                  <c:v>1.8705254223333052</c:v>
                </c:pt>
                <c:pt idx="451">
                  <c:v>3.880166762988873</c:v>
                </c:pt>
                <c:pt idx="452">
                  <c:v>7.117710686180677</c:v>
                </c:pt>
                <c:pt idx="453">
                  <c:v>11.27786037266362</c:v>
                </c:pt>
                <c:pt idx="454">
                  <c:v>11.27786037266362</c:v>
                </c:pt>
                <c:pt idx="455">
                  <c:v>11.486873413902176</c:v>
                </c:pt>
                <c:pt idx="456">
                  <c:v>11.690264710403763</c:v>
                </c:pt>
                <c:pt idx="457">
                  <c:v>11.886148057633761</c:v>
                </c:pt>
                <c:pt idx="458">
                  <c:v>12.079960216958696</c:v>
                </c:pt>
                <c:pt idx="459">
                  <c:v>12.263402330225658</c:v>
                </c:pt>
                <c:pt idx="460">
                  <c:v>12.44469642072288</c:v>
                </c:pt>
                <c:pt idx="461">
                  <c:v>12.617615376277115</c:v>
                </c:pt>
                <c:pt idx="462">
                  <c:v>12.785764562553979</c:v>
                </c:pt>
                <c:pt idx="463">
                  <c:v>12.948617153880157</c:v>
                </c:pt>
                <c:pt idx="464">
                  <c:v>13.105296209897688</c:v>
                </c:pt>
                <c:pt idx="465">
                  <c:v>13.243846975526619</c:v>
                </c:pt>
                <c:pt idx="466">
                  <c:v>13.396262865595231</c:v>
                </c:pt>
                <c:pt idx="467">
                  <c:v>13.533034704670209</c:v>
                </c:pt>
                <c:pt idx="468">
                  <c:v>13.650628601811079</c:v>
                </c:pt>
                <c:pt idx="469">
                  <c:v>13.77237424842684</c:v>
                </c:pt>
                <c:pt idx="470">
                  <c:v>13.898372006876897</c:v>
                </c:pt>
                <c:pt idx="471">
                  <c:v>13.993075293391824</c:v>
                </c:pt>
                <c:pt idx="472">
                  <c:v>14.042552935863714</c:v>
                </c:pt>
                <c:pt idx="473">
                  <c:v>14.045377060655616</c:v>
                </c:pt>
                <c:pt idx="474">
                  <c:v>14.133916751755425</c:v>
                </c:pt>
                <c:pt idx="476">
                  <c:v>-1.1710069312416278</c:v>
                </c:pt>
                <c:pt idx="477">
                  <c:v>-1.1689506160501875</c:v>
                </c:pt>
                <c:pt idx="478">
                  <c:v>-1.166894300858747</c:v>
                </c:pt>
                <c:pt idx="479">
                  <c:v>-1.1648379856673063</c:v>
                </c:pt>
                <c:pt idx="480">
                  <c:v>-1.1627816704758658</c:v>
                </c:pt>
                <c:pt idx="481">
                  <c:v>-1.1607253552844252</c:v>
                </c:pt>
                <c:pt idx="482">
                  <c:v>-1.1586690400929842</c:v>
                </c:pt>
                <c:pt idx="483">
                  <c:v>-1.1566127249015439</c:v>
                </c:pt>
                <c:pt idx="484">
                  <c:v>-1.154556409710103</c:v>
                </c:pt>
                <c:pt idx="485">
                  <c:v>-1.1525000945186628</c:v>
                </c:pt>
                <c:pt idx="486">
                  <c:v>-1.150443779327222</c:v>
                </c:pt>
                <c:pt idx="487">
                  <c:v>-1.1483874641357816</c:v>
                </c:pt>
                <c:pt idx="488">
                  <c:v>-1.1463311489443406</c:v>
                </c:pt>
                <c:pt idx="489">
                  <c:v>-1.1442748337529003</c:v>
                </c:pt>
                <c:pt idx="490">
                  <c:v>-1.1422185185614595</c:v>
                </c:pt>
                <c:pt idx="491">
                  <c:v>-1.140162203370019</c:v>
                </c:pt>
                <c:pt idx="492">
                  <c:v>-1.1381058881785784</c:v>
                </c:pt>
                <c:pt idx="493">
                  <c:v>-1.1360495729871378</c:v>
                </c:pt>
                <c:pt idx="494">
                  <c:v>-1.1339932577956973</c:v>
                </c:pt>
                <c:pt idx="495">
                  <c:v>-1.1319369426042565</c:v>
                </c:pt>
                <c:pt idx="496">
                  <c:v>-1.129880627412816</c:v>
                </c:pt>
                <c:pt idx="497">
                  <c:v>-1.129880627412816</c:v>
                </c:pt>
                <c:pt idx="498">
                  <c:v>-1.1295117145796212</c:v>
                </c:pt>
                <c:pt idx="499">
                  <c:v>-1.1284150612149033</c:v>
                </c:pt>
                <c:pt idx="500">
                  <c:v>-1.1263428855279212</c:v>
                </c:pt>
                <c:pt idx="501">
                  <c:v>-1.123164745810774</c:v>
                </c:pt>
                <c:pt idx="502">
                  <c:v>-1.1188135324515072</c:v>
                </c:pt>
                <c:pt idx="503">
                  <c:v>-1.113265704790087</c:v>
                </c:pt>
                <c:pt idx="504">
                  <c:v>-1.1065307215833808</c:v>
                </c:pt>
                <c:pt idx="505">
                  <c:v>-1.098644400077101</c:v>
                </c:pt>
                <c:pt idx="506">
                  <c:v>-1.088229893414126</c:v>
                </c:pt>
                <c:pt idx="507">
                  <c:v>-1.0681529050158687</c:v>
                </c:pt>
                <c:pt idx="508">
                  <c:v>-1.0471499142518639</c:v>
                </c:pt>
                <c:pt idx="509">
                  <c:v>-1.025326411291319</c:v>
                </c:pt>
                <c:pt idx="510">
                  <c:v>-1.00279527687011</c:v>
                </c:pt>
                <c:pt idx="511">
                  <c:v>-0.9796455342341387</c:v>
                </c:pt>
                <c:pt idx="512">
                  <c:v>-0.9559411805916525</c:v>
                </c:pt>
                <c:pt idx="513">
                  <c:v>-0.9317338413303792</c:v>
                </c:pt>
                <c:pt idx="514">
                  <c:v>-0.9070670922005084</c:v>
                </c:pt>
                <c:pt idx="515">
                  <c:v>-0.8819785762927966</c:v>
                </c:pt>
                <c:pt idx="516">
                  <c:v>-0.8565013807659083</c:v>
                </c:pt>
                <c:pt idx="517">
                  <c:v>-0.8306651016533257</c:v>
                </c:pt>
                <c:pt idx="518">
                  <c:v>-0.8306651016533257</c:v>
                </c:pt>
                <c:pt idx="519">
                  <c:v>-0.8130332718781679</c:v>
                </c:pt>
                <c:pt idx="520">
                  <c:v>-0.7946845831475733</c:v>
                </c:pt>
                <c:pt idx="521">
                  <c:v>-0.7755340483308756</c:v>
                </c:pt>
                <c:pt idx="522">
                  <c:v>-0.755483277900649</c:v>
                </c:pt>
                <c:pt idx="523">
                  <c:v>-0.7344178042807835</c:v>
                </c:pt>
                <c:pt idx="524">
                  <c:v>-0.7122037515120467</c:v>
                </c:pt>
                <c:pt idx="525">
                  <c:v>-0.6886836582997033</c:v>
                </c:pt>
                <c:pt idx="526">
                  <c:v>-0.663671196190847</c:v>
                </c:pt>
                <c:pt idx="527">
                  <c:v>-0.6369444316411106</c:v>
                </c:pt>
                <c:pt idx="528">
                  <c:v>-0.6082371487043153</c:v>
                </c:pt>
                <c:pt idx="529">
                  <c:v>-0.5772275590844149</c:v>
                </c:pt>
                <c:pt idx="530">
                  <c:v>-0.5435234488706706</c:v>
                </c:pt>
                <c:pt idx="531">
                  <c:v>-0.5066423997776632</c:v>
                </c:pt>
                <c:pt idx="532">
                  <c:v>-0.4545917427759538</c:v>
                </c:pt>
                <c:pt idx="533">
                  <c:v>-0.3712771603607544</c:v>
                </c:pt>
                <c:pt idx="534">
                  <c:v>-0.2824766178254573</c:v>
                </c:pt>
                <c:pt idx="535">
                  <c:v>-0.1869569630774773</c:v>
                </c:pt>
                <c:pt idx="536">
                  <c:v>-0.08310501980342438</c:v>
                </c:pt>
                <c:pt idx="537">
                  <c:v>0.031225648510097258</c:v>
                </c:pt>
                <c:pt idx="538">
                  <c:v>0.15894648855761828</c:v>
                </c:pt>
                <c:pt idx="539">
                  <c:v>0.3040943626470756</c:v>
                </c:pt>
                <c:pt idx="540">
                  <c:v>0.46702081119184014</c:v>
                </c:pt>
                <c:pt idx="541">
                  <c:v>0.6594004224092554</c:v>
                </c:pt>
                <c:pt idx="542">
                  <c:v>0.8961054863111164</c:v>
                </c:pt>
                <c:pt idx="543">
                  <c:v>1.2190538421702997</c:v>
                </c:pt>
                <c:pt idx="544">
                  <c:v>1.7120292584783432</c:v>
                </c:pt>
                <c:pt idx="545">
                  <c:v>2.361731963283771</c:v>
                </c:pt>
                <c:pt idx="546">
                  <c:v>3.339794358694145</c:v>
                </c:pt>
                <c:pt idx="547">
                  <c:v>4.92206587895593</c:v>
                </c:pt>
                <c:pt idx="548">
                  <c:v>7.326398512727885</c:v>
                </c:pt>
                <c:pt idx="549">
                  <c:v>7.326398512727885</c:v>
                </c:pt>
                <c:pt idx="550">
                  <c:v>7.454760869905035</c:v>
                </c:pt>
                <c:pt idx="551">
                  <c:v>7.578028586037687</c:v>
                </c:pt>
                <c:pt idx="552">
                  <c:v>7.6944116128965305</c:v>
                </c:pt>
                <c:pt idx="553">
                  <c:v>7.809104368371919</c:v>
                </c:pt>
                <c:pt idx="554">
                  <c:v>7.914160816725454</c:v>
                </c:pt>
                <c:pt idx="555">
                  <c:v>8.01745802529122</c:v>
                </c:pt>
                <c:pt idx="556">
                  <c:v>8.113026885018776</c:v>
                </c:pt>
                <c:pt idx="557">
                  <c:v>8.204328956164124</c:v>
                </c:pt>
                <c:pt idx="558">
                  <c:v>8.290856832476566</c:v>
                </c:pt>
                <c:pt idx="559">
                  <c:v>8.37176419426432</c:v>
                </c:pt>
                <c:pt idx="560">
                  <c:v>8.435456693954526</c:v>
                </c:pt>
                <c:pt idx="561">
                  <c:v>8.512942354445064</c:v>
                </c:pt>
                <c:pt idx="562">
                  <c:v>8.575604663175218</c:v>
                </c:pt>
                <c:pt idx="563">
                  <c:v>8.61990689457441</c:v>
                </c:pt>
                <c:pt idx="564">
                  <c:v>8.668579805474247</c:v>
                </c:pt>
                <c:pt idx="565">
                  <c:v>8.732091777262617</c:v>
                </c:pt>
                <c:pt idx="566">
                  <c:v>8.78032223468372</c:v>
                </c:pt>
                <c:pt idx="567">
                  <c:v>8.800885798541074</c:v>
                </c:pt>
                <c:pt idx="568">
                  <c:v>8.777423936085949</c:v>
                </c:pt>
                <c:pt idx="569">
                  <c:v>8.838238981605345</c:v>
                </c:pt>
                <c:pt idx="570">
                  <c:v>0</c:v>
                </c:pt>
                <c:pt idx="572">
                  <c:v>6.5893101428175225</c:v>
                </c:pt>
                <c:pt idx="573">
                  <c:v>11.27786037266362</c:v>
                </c:pt>
                <c:pt idx="575">
                  <c:v>-7.0617539213301015</c:v>
                </c:pt>
                <c:pt idx="576">
                  <c:v>0</c:v>
                </c:pt>
                <c:pt idx="578">
                  <c:v>3.674</c:v>
                </c:pt>
                <c:pt idx="579">
                  <c:v>3.674</c:v>
                </c:pt>
                <c:pt idx="580">
                  <c:v>3.674</c:v>
                </c:pt>
                <c:pt idx="581">
                  <c:v>3.674</c:v>
                </c:pt>
                <c:pt idx="582">
                  <c:v>3.674</c:v>
                </c:pt>
                <c:pt idx="583">
                  <c:v>3.674</c:v>
                </c:pt>
              </c:numCache>
            </c:numRef>
          </c:xVal>
          <c:yVal>
            <c:numRef>
              <c:f>Feuil1!$AO$28:$AO$611</c:f>
              <c:numCache>
                <c:ptCount val="584"/>
                <c:pt idx="381">
                  <c:v>-4.440892098500626E-16</c:v>
                </c:pt>
                <c:pt idx="382">
                  <c:v>0.0022670874985633027</c:v>
                </c:pt>
                <c:pt idx="383">
                  <c:v>0.004534174997127494</c:v>
                </c:pt>
                <c:pt idx="384">
                  <c:v>0.006801262495689908</c:v>
                </c:pt>
                <c:pt idx="385">
                  <c:v>0.009068349994253655</c:v>
                </c:pt>
                <c:pt idx="386">
                  <c:v>0.011335437492817402</c:v>
                </c:pt>
                <c:pt idx="387">
                  <c:v>0.013602524991379816</c:v>
                </c:pt>
                <c:pt idx="388">
                  <c:v>0.01586961248994223</c:v>
                </c:pt>
                <c:pt idx="389">
                  <c:v>0.018136699988505978</c:v>
                </c:pt>
                <c:pt idx="390">
                  <c:v>0.020403787487068836</c:v>
                </c:pt>
                <c:pt idx="391">
                  <c:v>0.022670874985632583</c:v>
                </c:pt>
                <c:pt idx="392">
                  <c:v>0.02493796248419544</c:v>
                </c:pt>
                <c:pt idx="393">
                  <c:v>0.02720504998275919</c:v>
                </c:pt>
                <c:pt idx="394">
                  <c:v>0.029472137481321603</c:v>
                </c:pt>
                <c:pt idx="395">
                  <c:v>0.03173922497988535</c:v>
                </c:pt>
                <c:pt idx="396">
                  <c:v>0.03400631247844865</c:v>
                </c:pt>
                <c:pt idx="397">
                  <c:v>0.03627339997701151</c:v>
                </c:pt>
                <c:pt idx="398">
                  <c:v>0.03854048747557526</c:v>
                </c:pt>
                <c:pt idx="399">
                  <c:v>0.04080757497413856</c:v>
                </c:pt>
                <c:pt idx="400">
                  <c:v>0.04307466247270142</c:v>
                </c:pt>
                <c:pt idx="401">
                  <c:v>0.04534174997126472</c:v>
                </c:pt>
                <c:pt idx="402">
                  <c:v>0.04534174997126472</c:v>
                </c:pt>
                <c:pt idx="403">
                  <c:v>0.04562729229997453</c:v>
                </c:pt>
                <c:pt idx="404">
                  <c:v>0.046290379249741775</c:v>
                </c:pt>
                <c:pt idx="405">
                  <c:v>0.047453890395117604</c:v>
                </c:pt>
                <c:pt idx="406">
                  <c:v>0.04917757994068772</c:v>
                </c:pt>
                <c:pt idx="407">
                  <c:v>0.05148711304808451</c:v>
                </c:pt>
                <c:pt idx="408">
                  <c:v>0.054384852053687815</c:v>
                </c:pt>
                <c:pt idx="409">
                  <c:v>0.05785569348123909</c:v>
                </c:pt>
                <c:pt idx="410">
                  <c:v>0.061870771033147864</c:v>
                </c:pt>
                <c:pt idx="411">
                  <c:v>0.07015542270690522</c:v>
                </c:pt>
                <c:pt idx="412">
                  <c:v>0.1015872952544008</c:v>
                </c:pt>
                <c:pt idx="413">
                  <c:v>0.13341690014545238</c:v>
                </c:pt>
                <c:pt idx="414">
                  <c:v>0.1655808406735022</c:v>
                </c:pt>
                <c:pt idx="415">
                  <c:v>0.19802120448053095</c:v>
                </c:pt>
                <c:pt idx="416">
                  <c:v>0.23069731818871908</c:v>
                </c:pt>
                <c:pt idx="417">
                  <c:v>0.2635776951733977</c:v>
                </c:pt>
                <c:pt idx="418">
                  <c:v>0.29663631606111585</c:v>
                </c:pt>
                <c:pt idx="419">
                  <c:v>0.3298509818177213</c:v>
                </c:pt>
                <c:pt idx="420">
                  <c:v>0.3632024422324971</c:v>
                </c:pt>
                <c:pt idx="421">
                  <c:v>0.396673746330654</c:v>
                </c:pt>
                <c:pt idx="422">
                  <c:v>0.43024988745277826</c:v>
                </c:pt>
                <c:pt idx="423">
                  <c:v>0.43024988745277826</c:v>
                </c:pt>
                <c:pt idx="424">
                  <c:v>0.45235553684623886</c:v>
                </c:pt>
                <c:pt idx="425">
                  <c:v>0.4747612275207258</c:v>
                </c:pt>
                <c:pt idx="426">
                  <c:v>0.4975001482777013</c:v>
                </c:pt>
                <c:pt idx="427">
                  <c:v>0.5206103293267703</c:v>
                </c:pt>
                <c:pt idx="428">
                  <c:v>0.5441355268173407</c:v>
                </c:pt>
                <c:pt idx="429">
                  <c:v>0.5681263027460237</c:v>
                </c:pt>
                <c:pt idx="430">
                  <c:v>0.5926413510256423</c:v>
                </c:pt>
                <c:pt idx="431">
                  <c:v>0.6177491356819353</c:v>
                </c:pt>
                <c:pt idx="432">
                  <c:v>0.6435299274215032</c:v>
                </c:pt>
                <c:pt idx="433">
                  <c:v>0.6700783520559868</c:v>
                </c:pt>
                <c:pt idx="434">
                  <c:v>0.6975066010491644</c:v>
                </c:pt>
                <c:pt idx="435">
                  <c:v>0.7259485043070213</c:v>
                </c:pt>
                <c:pt idx="436">
                  <c:v>0.7555647330224309</c:v>
                </c:pt>
                <c:pt idx="437">
                  <c:v>0.8076973358767683</c:v>
                </c:pt>
                <c:pt idx="438">
                  <c:v>0.9110590757181036</c:v>
                </c:pt>
                <c:pt idx="439">
                  <c:v>1.016315635890126</c:v>
                </c:pt>
                <c:pt idx="440">
                  <c:v>1.123825138738193</c:v>
                </c:pt>
                <c:pt idx="441">
                  <c:v>1.2340332551163948</c:v>
                </c:pt>
                <c:pt idx="442">
                  <c:v>1.3474983654034778</c:v>
                </c:pt>
                <c:pt idx="443">
                  <c:v>1.464923816141203</c:v>
                </c:pt>
                <c:pt idx="444">
                  <c:v>1.587197610140486</c:v>
                </c:pt>
                <c:pt idx="445">
                  <c:v>1.7012893205220396</c:v>
                </c:pt>
                <c:pt idx="446">
                  <c:v>1.8171516774184906</c:v>
                </c:pt>
                <c:pt idx="447">
                  <c:v>1.9419733511660278</c:v>
                </c:pt>
                <c:pt idx="448">
                  <c:v>2.0773683452415335</c:v>
                </c:pt>
                <c:pt idx="449">
                  <c:v>2.224005073142456</c:v>
                </c:pt>
                <c:pt idx="450">
                  <c:v>2.3782910384384883</c:v>
                </c:pt>
                <c:pt idx="451">
                  <c:v>2.4043458113701934</c:v>
                </c:pt>
                <c:pt idx="452">
                  <c:v>1.9287968238867854</c:v>
                </c:pt>
                <c:pt idx="453">
                  <c:v>1.0295711765153692</c:v>
                </c:pt>
                <c:pt idx="454">
                  <c:v>1.0295711765153692</c:v>
                </c:pt>
                <c:pt idx="455">
                  <c:v>0.9636820451997865</c:v>
                </c:pt>
                <c:pt idx="456">
                  <c:v>0.8995240762280803</c:v>
                </c:pt>
                <c:pt idx="457">
                  <c:v>0.8380301021337422</c:v>
                </c:pt>
                <c:pt idx="458">
                  <c:v>0.7764790789480909</c:v>
                </c:pt>
                <c:pt idx="459">
                  <c:v>0.719028336515338</c:v>
                </c:pt>
                <c:pt idx="460">
                  <c:v>0.6615567859018592</c:v>
                </c:pt>
                <c:pt idx="461">
                  <c:v>0.6071683470349418</c:v>
                </c:pt>
                <c:pt idx="462">
                  <c:v>0.5540523488674003</c:v>
                </c:pt>
                <c:pt idx="463">
                  <c:v>0.5024558839105939</c:v>
                </c:pt>
                <c:pt idx="464">
                  <c:v>0.45281045527464414</c:v>
                </c:pt>
                <c:pt idx="465">
                  <c:v>0.4110653049530013</c:v>
                </c:pt>
                <c:pt idx="466">
                  <c:v>0.36122630746414686</c:v>
                </c:pt>
                <c:pt idx="467">
                  <c:v>0.31796349608807173</c:v>
                </c:pt>
                <c:pt idx="468">
                  <c:v>0.28282361349373364</c:v>
                </c:pt>
                <c:pt idx="469">
                  <c:v>0.24410235598306684</c:v>
                </c:pt>
                <c:pt idx="470">
                  <c:v>0.19141678161407683</c:v>
                </c:pt>
                <c:pt idx="471">
                  <c:v>0.13617549673333595</c:v>
                </c:pt>
                <c:pt idx="472">
                  <c:v>0.07844801835361714</c:v>
                </c:pt>
                <c:pt idx="473">
                  <c:v>0.010489024247060996</c:v>
                </c:pt>
                <c:pt idx="474">
                  <c:v>2.6645352591003757E-15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Feuil1!$AP$27</c:f>
              <c:strCache>
                <c:ptCount val="1"/>
                <c:pt idx="0">
                  <c:v>ET/EC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Feuil1!$AI$28:$AI$611</c:f>
              <c:numCache>
                <c:ptCount val="584"/>
                <c:pt idx="0">
                  <c:v>-0</c:v>
                </c:pt>
                <c:pt idx="1">
                  <c:v>-0</c:v>
                </c:pt>
                <c:pt idx="2">
                  <c:v>-0</c:v>
                </c:pt>
                <c:pt idx="3">
                  <c:v>-0</c:v>
                </c:pt>
                <c:pt idx="4">
                  <c:v>-0</c:v>
                </c:pt>
                <c:pt idx="5">
                  <c:v>-0</c:v>
                </c:pt>
                <c:pt idx="6">
                  <c:v>-0</c:v>
                </c:pt>
                <c:pt idx="7">
                  <c:v>-0</c:v>
                </c:pt>
                <c:pt idx="8">
                  <c:v>-0</c:v>
                </c:pt>
                <c:pt idx="9">
                  <c:v>-0</c:v>
                </c:pt>
                <c:pt idx="10">
                  <c:v>-0</c:v>
                </c:pt>
                <c:pt idx="11">
                  <c:v>-0</c:v>
                </c:pt>
                <c:pt idx="12">
                  <c:v>-0</c:v>
                </c:pt>
                <c:pt idx="13">
                  <c:v>-0</c:v>
                </c:pt>
                <c:pt idx="14">
                  <c:v>-0</c:v>
                </c:pt>
                <c:pt idx="15">
                  <c:v>-0</c:v>
                </c:pt>
                <c:pt idx="16">
                  <c:v>-0</c:v>
                </c:pt>
                <c:pt idx="17">
                  <c:v>-0</c:v>
                </c:pt>
                <c:pt idx="18">
                  <c:v>-0</c:v>
                </c:pt>
                <c:pt idx="19">
                  <c:v>-0</c:v>
                </c:pt>
                <c:pt idx="20">
                  <c:v>-0</c:v>
                </c:pt>
                <c:pt idx="21">
                  <c:v>-0</c:v>
                </c:pt>
                <c:pt idx="22">
                  <c:v>0.00020897720719403526</c:v>
                </c:pt>
                <c:pt idx="23">
                  <c:v>0.0011456949459107404</c:v>
                </c:pt>
                <c:pt idx="24">
                  <c:v>0.0030579350068921404</c:v>
                </c:pt>
                <c:pt idx="25">
                  <c:v>0.00607613909803841</c:v>
                </c:pt>
                <c:pt idx="26">
                  <c:v>0.010267416831304235</c:v>
                </c:pt>
                <c:pt idx="27">
                  <c:v>0.015655308866723634</c:v>
                </c:pt>
                <c:pt idx="28">
                  <c:v>0.022230356447428868</c:v>
                </c:pt>
                <c:pt idx="29">
                  <c:v>0.029956742327707602</c:v>
                </c:pt>
                <c:pt idx="30">
                  <c:v>0.0387768795433598</c:v>
                </c:pt>
                <c:pt idx="31">
                  <c:v>0.04861478916503721</c:v>
                </c:pt>
                <c:pt idx="32">
                  <c:v>0.05937870115246226</c:v>
                </c:pt>
                <c:pt idx="33">
                  <c:v>0.07096312533642721</c:v>
                </c:pt>
                <c:pt idx="34">
                  <c:v>0.08325518098105646</c:v>
                </c:pt>
                <c:pt idx="35">
                  <c:v>0.09616584484044784</c:v>
                </c:pt>
                <c:pt idx="36">
                  <c:v>0.10963111970635435</c:v>
                </c:pt>
                <c:pt idx="37">
                  <c:v>0.12359938019104773</c:v>
                </c:pt>
                <c:pt idx="38">
                  <c:v>0.13802705054433873</c:v>
                </c:pt>
                <c:pt idx="39">
                  <c:v>0.1528764876754705</c:v>
                </c:pt>
                <c:pt idx="40">
                  <c:v>0.16811460442577902</c:v>
                </c:pt>
                <c:pt idx="41">
                  <c:v>0.18371180476178173</c:v>
                </c:pt>
                <c:pt idx="42">
                  <c:v>0.18371180476178173</c:v>
                </c:pt>
                <c:pt idx="43">
                  <c:v>0.19246035290991614</c:v>
                </c:pt>
                <c:pt idx="44">
                  <c:v>0.20192576001348733</c:v>
                </c:pt>
                <c:pt idx="45">
                  <c:v>0.21219301320316175</c:v>
                </c:pt>
                <c:pt idx="46">
                  <c:v>0.223360502006365</c:v>
                </c:pt>
                <c:pt idx="47">
                  <c:v>0.23554269399920713</c:v>
                </c:pt>
                <c:pt idx="48">
                  <c:v>0.24887346514092057</c:v>
                </c:pt>
                <c:pt idx="49">
                  <c:v>0.26351027672624044</c:v>
                </c:pt>
                <c:pt idx="50">
                  <c:v>0.27963945720807354</c:v>
                </c:pt>
                <c:pt idx="51">
                  <c:v>0.2974829401307867</c:v>
                </c:pt>
                <c:pt idx="52">
                  <c:v>0.31730694144055843</c:v>
                </c:pt>
                <c:pt idx="53">
                  <c:v>0.33943324943343556</c:v>
                </c:pt>
                <c:pt idx="54">
                  <c:v>0.3642540780201564</c:v>
                </c:pt>
                <c:pt idx="55">
                  <c:v>0.39225184548614056</c:v>
                </c:pt>
                <c:pt idx="56">
                  <c:v>0.42402586184294105</c:v>
                </c:pt>
                <c:pt idx="57">
                  <c:v>0.4603288624245348</c:v>
                </c:pt>
                <c:pt idx="58">
                  <c:v>0.502117823126226</c:v>
                </c:pt>
                <c:pt idx="59">
                  <c:v>0.5506258960406002</c:v>
                </c:pt>
                <c:pt idx="60">
                  <c:v>0.6074662574810474</c:v>
                </c:pt>
                <c:pt idx="61">
                  <c:v>0.6747853439609635</c:v>
                </c:pt>
                <c:pt idx="62">
                  <c:v>0.7554946021748788</c:v>
                </c:pt>
                <c:pt idx="63">
                  <c:v>0.8536308944307301</c:v>
                </c:pt>
                <c:pt idx="64">
                  <c:v>0.9749350950436297</c:v>
                </c:pt>
                <c:pt idx="65">
                  <c:v>1.1278155292601688</c:v>
                </c:pt>
                <c:pt idx="66">
                  <c:v>1.325021416161154</c:v>
                </c:pt>
                <c:pt idx="67">
                  <c:v>1.5866955085477807</c:v>
                </c:pt>
                <c:pt idx="68">
                  <c:v>1.9462666874458279</c:v>
                </c:pt>
                <c:pt idx="69">
                  <c:v>2.46256515484126</c:v>
                </c:pt>
                <c:pt idx="70">
                  <c:v>3.24624473947163</c:v>
                </c:pt>
                <c:pt idx="71">
                  <c:v>4.516327922437032</c:v>
                </c:pt>
                <c:pt idx="72">
                  <c:v>6.5893101428175225</c:v>
                </c:pt>
                <c:pt idx="73">
                  <c:v>6.5893101428175225</c:v>
                </c:pt>
                <c:pt idx="74">
                  <c:v>6.702628304547378</c:v>
                </c:pt>
                <c:pt idx="75">
                  <c:v>6.810851825232734</c:v>
                </c:pt>
                <c:pt idx="76">
                  <c:v>6.9121906566442854</c:v>
                </c:pt>
                <c:pt idx="77">
                  <c:v>7.01183921667238</c:v>
                </c:pt>
                <c:pt idx="78">
                  <c:v>7.1018514695786195</c:v>
                </c:pt>
                <c:pt idx="79">
                  <c:v>7.190104482697091</c:v>
                </c:pt>
                <c:pt idx="80">
                  <c:v>7.270629146977351</c:v>
                </c:pt>
                <c:pt idx="81">
                  <c:v>7.346887022675404</c:v>
                </c:pt>
                <c:pt idx="82">
                  <c:v>7.418370703540551</c:v>
                </c:pt>
                <c:pt idx="83">
                  <c:v>7.4842338698810105</c:v>
                </c:pt>
                <c:pt idx="84">
                  <c:v>7.532882174123924</c:v>
                </c:pt>
                <c:pt idx="85">
                  <c:v>7.595323639167168</c:v>
                </c:pt>
                <c:pt idx="86">
                  <c:v>7.642941752450025</c:v>
                </c:pt>
                <c:pt idx="87">
                  <c:v>7.672199788401924</c:v>
                </c:pt>
                <c:pt idx="88">
                  <c:v>7.705828503854466</c:v>
                </c:pt>
                <c:pt idx="89">
                  <c:v>7.756302549266647</c:v>
                </c:pt>
                <c:pt idx="90">
                  <c:v>7.794431015590598</c:v>
                </c:pt>
                <c:pt idx="91">
                  <c:v>7.808142520006697</c:v>
                </c:pt>
                <c:pt idx="92">
                  <c:v>7.778397472244392</c:v>
                </c:pt>
                <c:pt idx="93">
                  <c:v>7.850731444575832</c:v>
                </c:pt>
                <c:pt idx="95">
                  <c:v>-1.829698330065044</c:v>
                </c:pt>
                <c:pt idx="96">
                  <c:v>-1.3754707843495826</c:v>
                </c:pt>
                <c:pt idx="97">
                  <c:v>-1.3519711644309718</c:v>
                </c:pt>
                <c:pt idx="98">
                  <c:v>-1.3276567338923422</c:v>
                </c:pt>
                <c:pt idx="99">
                  <c:v>-1.3024275242134604</c:v>
                </c:pt>
                <c:pt idx="100">
                  <c:v>-1.2761672329029805</c:v>
                </c:pt>
                <c:pt idx="101">
                  <c:v>-1.2487398406309649</c:v>
                </c:pt>
                <c:pt idx="102">
                  <c:v>-1.2199853685224948</c:v>
                </c:pt>
                <c:pt idx="103">
                  <c:v>-1.1897145133722358</c:v>
                </c:pt>
                <c:pt idx="104">
                  <c:v>-1.1577018041340663</c:v>
                </c:pt>
                <c:pt idx="105">
                  <c:v>-1.1236767890093122</c:v>
                </c:pt>
                <c:pt idx="106">
                  <c:v>-1.0873125695919428</c:v>
                </c:pt>
                <c:pt idx="107">
                  <c:v>-1.0482107169407129</c:v>
                </c:pt>
                <c:pt idx="108">
                  <c:v>-1.0058811868001922</c:v>
                </c:pt>
                <c:pt idx="109">
                  <c:v>-0.9419130975938517</c:v>
                </c:pt>
                <c:pt idx="110">
                  <c:v>-0.8315706613826217</c:v>
                </c:pt>
                <c:pt idx="111">
                  <c:v>-0.7156552600391065</c:v>
                </c:pt>
                <c:pt idx="112">
                  <c:v>-0.5929145060158929</c:v>
                </c:pt>
                <c:pt idx="113">
                  <c:v>-0.46171017762065736</c:v>
                </c:pt>
                <c:pt idx="114">
                  <c:v>-0.31986269789117633</c:v>
                </c:pt>
                <c:pt idx="115">
                  <c:v>-0.16441596513425405</c:v>
                </c:pt>
                <c:pt idx="116">
                  <c:v>0.008728301069879395</c:v>
                </c:pt>
                <c:pt idx="117">
                  <c:v>0.1969766095398726</c:v>
                </c:pt>
                <c:pt idx="118">
                  <c:v>0.41396584472304465</c:v>
                </c:pt>
                <c:pt idx="119">
                  <c:v>0.67594887464492</c:v>
                </c:pt>
                <c:pt idx="120">
                  <c:v>1.0373795052888781</c:v>
                </c:pt>
                <c:pt idx="121">
                  <c:v>1.6108265538745015</c:v>
                </c:pt>
                <c:pt idx="122">
                  <c:v>2.3431810077590316</c:v>
                </c:pt>
                <c:pt idx="123">
                  <c:v>3.4416529228833346</c:v>
                </c:pt>
                <c:pt idx="124">
                  <c:v>5.215814014998336</c:v>
                </c:pt>
                <c:pt idx="125">
                  <c:v>7.822758638708797</c:v>
                </c:pt>
                <c:pt idx="126">
                  <c:v>7.822758638708797</c:v>
                </c:pt>
                <c:pt idx="127">
                  <c:v>7.96125201378816</c:v>
                </c:pt>
                <c:pt idx="128">
                  <c:v>8.094123644130551</c:v>
                </c:pt>
                <c:pt idx="129">
                  <c:v>8.219487325201358</c:v>
                </c:pt>
                <c:pt idx="130">
                  <c:v>8.342779818367095</c:v>
                </c:pt>
                <c:pt idx="131">
                  <c:v>8.455702265474862</c:v>
                </c:pt>
                <c:pt idx="132">
                  <c:v>8.566476689812891</c:v>
                </c:pt>
                <c:pt idx="133">
                  <c:v>8.66887597920794</c:v>
                </c:pt>
                <c:pt idx="134">
                  <c:v>8.76650549932561</c:v>
                </c:pt>
                <c:pt idx="135">
                  <c:v>8.85883842449259</c:v>
                </c:pt>
                <c:pt idx="136">
                  <c:v>8.944997814350932</c:v>
                </c:pt>
                <c:pt idx="137">
                  <c:v>9.01302891382067</c:v>
                </c:pt>
                <c:pt idx="138">
                  <c:v>9.094925137730087</c:v>
                </c:pt>
                <c:pt idx="139">
                  <c:v>9.161177310645872</c:v>
                </c:pt>
                <c:pt idx="140">
                  <c:v>9.208251541627547</c:v>
                </c:pt>
                <c:pt idx="141">
                  <c:v>9.259477522084119</c:v>
                </c:pt>
                <c:pt idx="142">
                  <c:v>9.324360000645779</c:v>
                </c:pt>
                <c:pt idx="143">
                  <c:v>9.371710203892816</c:v>
                </c:pt>
                <c:pt idx="144">
                  <c:v>9.38906881773383</c:v>
                </c:pt>
                <c:pt idx="145">
                  <c:v>9.36244051139833</c:v>
                </c:pt>
                <c:pt idx="146">
                  <c:v>9.421527771370723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91">
                  <c:v>-3.659396660130088</c:v>
                </c:pt>
                <c:pt idx="192">
                  <c:v>-3.6529706751568356</c:v>
                </c:pt>
                <c:pt idx="193">
                  <c:v>-3.646544690183583</c:v>
                </c:pt>
                <c:pt idx="194">
                  <c:v>-3.6401187052103325</c:v>
                </c:pt>
                <c:pt idx="195">
                  <c:v>-3.63369272023708</c:v>
                </c:pt>
                <c:pt idx="196">
                  <c:v>-3.6272667352638277</c:v>
                </c:pt>
                <c:pt idx="197">
                  <c:v>-3.6208407502905766</c:v>
                </c:pt>
                <c:pt idx="198">
                  <c:v>-3.614414765317325</c:v>
                </c:pt>
                <c:pt idx="199">
                  <c:v>-3.6079887803440727</c:v>
                </c:pt>
                <c:pt idx="200">
                  <c:v>-3.601562795370821</c:v>
                </c:pt>
                <c:pt idx="201">
                  <c:v>-3.595136810397569</c:v>
                </c:pt>
                <c:pt idx="202">
                  <c:v>-3.588710825424317</c:v>
                </c:pt>
                <c:pt idx="203">
                  <c:v>-3.582284840451065</c:v>
                </c:pt>
                <c:pt idx="204">
                  <c:v>-3.575858855477814</c:v>
                </c:pt>
                <c:pt idx="205">
                  <c:v>-3.5694328705045617</c:v>
                </c:pt>
                <c:pt idx="206">
                  <c:v>-3.5630068855313097</c:v>
                </c:pt>
                <c:pt idx="207">
                  <c:v>-3.5565809005580578</c:v>
                </c:pt>
                <c:pt idx="208">
                  <c:v>-3.550154915584806</c:v>
                </c:pt>
                <c:pt idx="209">
                  <c:v>-3.543728930611554</c:v>
                </c:pt>
                <c:pt idx="210">
                  <c:v>-3.5373029456383023</c:v>
                </c:pt>
                <c:pt idx="211">
                  <c:v>-3.5308769606650507</c:v>
                </c:pt>
                <c:pt idx="212">
                  <c:v>-3.5308769606650507</c:v>
                </c:pt>
                <c:pt idx="213">
                  <c:v>-3.53015800334665</c:v>
                </c:pt>
                <c:pt idx="214">
                  <c:v>-3.5286773911967697</c:v>
                </c:pt>
                <c:pt idx="215">
                  <c:v>-3.526179086047097</c:v>
                </c:pt>
                <c:pt idx="216">
                  <c:v>-3.522531416660109</c:v>
                </c:pt>
                <c:pt idx="217">
                  <c:v>-3.51767007868987</c:v>
                </c:pt>
                <c:pt idx="218">
                  <c:v>-3.5115772157869727</c:v>
                </c:pt>
                <c:pt idx="219">
                  <c:v>-3.504270206434757</c:v>
                </c:pt>
                <c:pt idx="220">
                  <c:v>-3.4957946047770343</c:v>
                </c:pt>
                <c:pt idx="221">
                  <c:v>-3.481736648762208</c:v>
                </c:pt>
                <c:pt idx="222">
                  <c:v>-3.4396527584528758</c:v>
                </c:pt>
                <c:pt idx="223">
                  <c:v>-3.396663091594851</c:v>
                </c:pt>
                <c:pt idx="224">
                  <c:v>-3.3528870796127572</c:v>
                </c:pt>
                <c:pt idx="225">
                  <c:v>-3.308434656362071</c:v>
                </c:pt>
                <c:pt idx="226">
                  <c:v>-3.2633824275443843</c:v>
                </c:pt>
                <c:pt idx="227">
                  <c:v>-3.2177894632359645</c:v>
                </c:pt>
                <c:pt idx="228">
                  <c:v>-3.171704569824753</c:v>
                </c:pt>
                <c:pt idx="229">
                  <c:v>-3.1251694767560814</c:v>
                </c:pt>
                <c:pt idx="230">
                  <c:v>-3.0782204950885146</c:v>
                </c:pt>
                <c:pt idx="231">
                  <c:v>-3.03088975624245</c:v>
                </c:pt>
                <c:pt idx="232">
                  <c:v>-2.9832058624076825</c:v>
                </c:pt>
                <c:pt idx="233">
                  <c:v>-2.9832058624076825</c:v>
                </c:pt>
                <c:pt idx="234">
                  <c:v>-2.946554573080964</c:v>
                </c:pt>
                <c:pt idx="235">
                  <c:v>-2.909174825620129</c:v>
                </c:pt>
                <c:pt idx="236">
                  <c:v>-2.8709802675392755</c:v>
                </c:pt>
                <c:pt idx="237">
                  <c:v>-2.8318709303181704</c:v>
                </c:pt>
                <c:pt idx="238">
                  <c:v>-2.791730511465466</c:v>
                </c:pt>
                <c:pt idx="239">
                  <c:v>-2.7504229916512264</c:v>
                </c:pt>
                <c:pt idx="240">
                  <c:v>-2.707788392000532</c:v>
                </c:pt>
                <c:pt idx="241">
                  <c:v>-2.6636374093080493</c:v>
                </c:pt>
                <c:pt idx="242">
                  <c:v>-2.6177445725276556</c:v>
                </c:pt>
                <c:pt idx="243">
                  <c:v>-2.5698394298606773</c:v>
                </c:pt>
                <c:pt idx="244">
                  <c:v>-2.519595082901084</c:v>
                </c:pt>
                <c:pt idx="245">
                  <c:v>-2.46661310270763</c:v>
                </c:pt>
                <c:pt idx="246">
                  <c:v>-2.410403445024886</c:v>
                </c:pt>
                <c:pt idx="247">
                  <c:v>-2.314753104810875</c:v>
                </c:pt>
                <c:pt idx="248">
                  <c:v>-2.1309550719846357</c:v>
                </c:pt>
                <c:pt idx="249">
                  <c:v>-1.9415840740261119</c:v>
                </c:pt>
                <c:pt idx="250">
                  <c:v>-1.7453877233878892</c:v>
                </c:pt>
                <c:pt idx="251">
                  <c:v>-1.5407277983776448</c:v>
                </c:pt>
                <c:pt idx="252">
                  <c:v>-1.3254247220331548</c:v>
                </c:pt>
                <c:pt idx="253">
                  <c:v>-1.0965223926612235</c:v>
                </c:pt>
                <c:pt idx="254">
                  <c:v>-0.849922529842081</c:v>
                </c:pt>
                <c:pt idx="255">
                  <c:v>-0.5966394589785486</c:v>
                </c:pt>
                <c:pt idx="256">
                  <c:v>-0.3179327597315077</c:v>
                </c:pt>
                <c:pt idx="257">
                  <c:v>0.005767734254237072</c:v>
                </c:pt>
                <c:pt idx="258">
                  <c:v>0.4629394015740636</c:v>
                </c:pt>
                <c:pt idx="259">
                  <c:v>1.2448305711128067</c:v>
                </c:pt>
                <c:pt idx="260">
                  <c:v>2.1856291459504558</c:v>
                </c:pt>
                <c:pt idx="261">
                  <c:v>3.5878242029185134</c:v>
                </c:pt>
                <c:pt idx="262">
                  <c:v>5.849779572059116</c:v>
                </c:pt>
                <c:pt idx="263">
                  <c:v>8.974459216693738</c:v>
                </c:pt>
                <c:pt idx="264">
                  <c:v>8.974459216693738</c:v>
                </c:pt>
                <c:pt idx="265">
                  <c:v>9.1364591471595</c:v>
                </c:pt>
                <c:pt idx="266">
                  <c:v>9.292837332888288</c:v>
                </c:pt>
                <c:pt idx="267">
                  <c:v>9.441707569345493</c:v>
                </c:pt>
                <c:pt idx="268">
                  <c:v>9.588506617897627</c:v>
                </c:pt>
                <c:pt idx="269">
                  <c:v>9.724935620391793</c:v>
                </c:pt>
                <c:pt idx="270">
                  <c:v>9.859216600116223</c:v>
                </c:pt>
                <c:pt idx="271">
                  <c:v>9.985122444897668</c:v>
                </c:pt>
                <c:pt idx="272">
                  <c:v>10.106258520401735</c:v>
                </c:pt>
                <c:pt idx="273">
                  <c:v>10.22209800095511</c:v>
                </c:pt>
                <c:pt idx="274">
                  <c:v>10.331763946199851</c:v>
                </c:pt>
                <c:pt idx="275">
                  <c:v>10.423301601055984</c:v>
                </c:pt>
                <c:pt idx="276">
                  <c:v>10.5287043803518</c:v>
                </c:pt>
                <c:pt idx="277">
                  <c:v>10.61846310865398</c:v>
                </c:pt>
                <c:pt idx="278">
                  <c:v>10.689043895022055</c:v>
                </c:pt>
                <c:pt idx="279">
                  <c:v>10.76377643086502</c:v>
                </c:pt>
                <c:pt idx="280">
                  <c:v>10.849030669389485</c:v>
                </c:pt>
                <c:pt idx="281">
                  <c:v>10.912165233725819</c:v>
                </c:pt>
                <c:pt idx="282">
                  <c:v>10.940230190443792</c:v>
                </c:pt>
                <c:pt idx="283">
                  <c:v>10.923419361150764</c:v>
                </c:pt>
                <c:pt idx="284">
                  <c:v>10.992324098165628</c:v>
                </c:pt>
                <c:pt idx="286">
                  <c:v>-5.489094990195131</c:v>
                </c:pt>
                <c:pt idx="287">
                  <c:v>-5.479456012735253</c:v>
                </c:pt>
                <c:pt idx="288">
                  <c:v>-5.469817035275375</c:v>
                </c:pt>
                <c:pt idx="289">
                  <c:v>-5.460178057815497</c:v>
                </c:pt>
                <c:pt idx="290">
                  <c:v>-5.45053908035562</c:v>
                </c:pt>
                <c:pt idx="291">
                  <c:v>-5.440900102895743</c:v>
                </c:pt>
                <c:pt idx="292">
                  <c:v>-5.4312611254358645</c:v>
                </c:pt>
                <c:pt idx="293">
                  <c:v>-5.421622147975986</c:v>
                </c:pt>
                <c:pt idx="294">
                  <c:v>-5.411983170516108</c:v>
                </c:pt>
                <c:pt idx="295">
                  <c:v>-5.402344193056231</c:v>
                </c:pt>
                <c:pt idx="296">
                  <c:v>-5.392705215596353</c:v>
                </c:pt>
                <c:pt idx="297">
                  <c:v>-5.3830662381364744</c:v>
                </c:pt>
                <c:pt idx="298">
                  <c:v>-5.373427260676598</c:v>
                </c:pt>
                <c:pt idx="299">
                  <c:v>-5.36378828321672</c:v>
                </c:pt>
                <c:pt idx="300">
                  <c:v>-5.354149305756843</c:v>
                </c:pt>
                <c:pt idx="301">
                  <c:v>-5.344510328296964</c:v>
                </c:pt>
                <c:pt idx="302">
                  <c:v>-5.334871350837086</c:v>
                </c:pt>
                <c:pt idx="303">
                  <c:v>-5.32523237337721</c:v>
                </c:pt>
                <c:pt idx="304">
                  <c:v>-5.315593395917331</c:v>
                </c:pt>
                <c:pt idx="305">
                  <c:v>-5.305954418457453</c:v>
                </c:pt>
                <c:pt idx="306">
                  <c:v>-5.296315440997574</c:v>
                </c:pt>
                <c:pt idx="307">
                  <c:v>-5.296315440997574</c:v>
                </c:pt>
                <c:pt idx="308">
                  <c:v>-5.295346584263549</c:v>
                </c:pt>
                <c:pt idx="309">
                  <c:v>-5.2936160726980415</c:v>
                </c:pt>
                <c:pt idx="310">
                  <c:v>-5.290867868132743</c:v>
                </c:pt>
                <c:pt idx="311">
                  <c:v>-5.286970299330128</c:v>
                </c:pt>
                <c:pt idx="312">
                  <c:v>-5.281859061944263</c:v>
                </c:pt>
                <c:pt idx="313">
                  <c:v>-5.275516299625739</c:v>
                </c:pt>
                <c:pt idx="314">
                  <c:v>-5.2679593908578966</c:v>
                </c:pt>
                <c:pt idx="315">
                  <c:v>-5.259233889784547</c:v>
                </c:pt>
                <c:pt idx="316">
                  <c:v>-5.242684731508279</c:v>
                </c:pt>
                <c:pt idx="317">
                  <c:v>-5.184602280610541</c:v>
                </c:pt>
                <c:pt idx="318">
                  <c:v>-5.12561405316411</c:v>
                </c:pt>
                <c:pt idx="319">
                  <c:v>-5.0658394805936116</c:v>
                </c:pt>
                <c:pt idx="320">
                  <c:v>-5.005388496754518</c:v>
                </c:pt>
                <c:pt idx="321">
                  <c:v>-4.944337707348424</c:v>
                </c:pt>
                <c:pt idx="322">
                  <c:v>-4.8827461824516</c:v>
                </c:pt>
                <c:pt idx="323">
                  <c:v>-4.820662728451982</c:v>
                </c:pt>
                <c:pt idx="324">
                  <c:v>-4.758129074794905</c:v>
                </c:pt>
                <c:pt idx="325">
                  <c:v>-4.695181532538932</c:v>
                </c:pt>
                <c:pt idx="326">
                  <c:v>-4.631852233104461</c:v>
                </c:pt>
                <c:pt idx="327">
                  <c:v>-4.568169778681288</c:v>
                </c:pt>
                <c:pt idx="328">
                  <c:v>-4.568169778681288</c:v>
                </c:pt>
                <c:pt idx="329">
                  <c:v>-4.517638361812344</c:v>
                </c:pt>
                <c:pt idx="330">
                  <c:v>-4.466378486809286</c:v>
                </c:pt>
                <c:pt idx="331">
                  <c:v>-4.414303801186209</c:v>
                </c:pt>
                <c:pt idx="332">
                  <c:v>-4.361314336422879</c:v>
                </c:pt>
                <c:pt idx="333">
                  <c:v>-4.307293790027951</c:v>
                </c:pt>
                <c:pt idx="334">
                  <c:v>-4.2521061426714875</c:v>
                </c:pt>
                <c:pt idx="335">
                  <c:v>-4.195591415478569</c:v>
                </c:pt>
                <c:pt idx="336">
                  <c:v>-4.137560305243862</c:v>
                </c:pt>
                <c:pt idx="337">
                  <c:v>-4.077787340921245</c:v>
                </c:pt>
                <c:pt idx="338">
                  <c:v>-4.016002070712043</c:v>
                </c:pt>
                <c:pt idx="339">
                  <c:v>-3.9518775962102257</c:v>
                </c:pt>
                <c:pt idx="340">
                  <c:v>-3.885015488474547</c:v>
                </c:pt>
                <c:pt idx="341">
                  <c:v>-3.8149257032495782</c:v>
                </c:pt>
                <c:pt idx="342">
                  <c:v>-3.6875931120278977</c:v>
                </c:pt>
                <c:pt idx="343">
                  <c:v>-3.4303394825866502</c:v>
                </c:pt>
                <c:pt idx="344">
                  <c:v>-3.167512888013117</c:v>
                </c:pt>
                <c:pt idx="345">
                  <c:v>-2.8978609407598857</c:v>
                </c:pt>
                <c:pt idx="346">
                  <c:v>-2.6197454191346323</c:v>
                </c:pt>
                <c:pt idx="347">
                  <c:v>-2.330986746175133</c:v>
                </c:pt>
                <c:pt idx="348">
                  <c:v>-2.028628820188193</c:v>
                </c:pt>
                <c:pt idx="349">
                  <c:v>-1.7085733607540414</c:v>
                </c:pt>
                <c:pt idx="350">
                  <c:v>-1.39025552749697</c:v>
                </c:pt>
                <c:pt idx="351">
                  <c:v>-1.0498313641860602</c:v>
                </c:pt>
                <c:pt idx="352">
                  <c:v>-0.6644134061364463</c:v>
                </c:pt>
                <c:pt idx="353">
                  <c:v>-0.11150070214075047</c:v>
                </c:pt>
                <c:pt idx="354">
                  <c:v>0.8788345883511121</c:v>
                </c:pt>
                <c:pt idx="355">
                  <c:v>2.028077284141881</c:v>
                </c:pt>
                <c:pt idx="356">
                  <c:v>3.7339954829536923</c:v>
                </c:pt>
                <c:pt idx="357">
                  <c:v>6.483745129119897</c:v>
                </c:pt>
                <c:pt idx="358">
                  <c:v>10.126159794678678</c:v>
                </c:pt>
                <c:pt idx="359">
                  <c:v>10.126159794678678</c:v>
                </c:pt>
                <c:pt idx="360">
                  <c:v>10.311666280530837</c:v>
                </c:pt>
                <c:pt idx="361">
                  <c:v>10.491551021646027</c:v>
                </c:pt>
                <c:pt idx="362">
                  <c:v>10.663927813489629</c:v>
                </c:pt>
                <c:pt idx="363">
                  <c:v>10.834233417428162</c:v>
                </c:pt>
                <c:pt idx="364">
                  <c:v>10.994168975308723</c:v>
                </c:pt>
                <c:pt idx="365">
                  <c:v>11.151956510419549</c:v>
                </c:pt>
                <c:pt idx="366">
                  <c:v>11.30136891058739</c:v>
                </c:pt>
                <c:pt idx="367">
                  <c:v>11.446011541477858</c:v>
                </c:pt>
                <c:pt idx="368">
                  <c:v>11.585357577417634</c:v>
                </c:pt>
                <c:pt idx="369">
                  <c:v>11.71853007804877</c:v>
                </c:pt>
                <c:pt idx="370">
                  <c:v>11.833574288291299</c:v>
                </c:pt>
                <c:pt idx="371">
                  <c:v>11.962483622973515</c:v>
                </c:pt>
                <c:pt idx="372">
                  <c:v>12.075748906662096</c:v>
                </c:pt>
                <c:pt idx="373">
                  <c:v>12.169836248416564</c:v>
                </c:pt>
                <c:pt idx="374">
                  <c:v>12.268075339645929</c:v>
                </c:pt>
                <c:pt idx="375">
                  <c:v>12.373701338133191</c:v>
                </c:pt>
                <c:pt idx="376">
                  <c:v>12.45262026355882</c:v>
                </c:pt>
                <c:pt idx="377">
                  <c:v>12.491391563153751</c:v>
                </c:pt>
                <c:pt idx="378">
                  <c:v>12.48439821090319</c:v>
                </c:pt>
                <c:pt idx="379">
                  <c:v>12.56312042496052</c:v>
                </c:pt>
                <c:pt idx="381">
                  <c:v>-7.318793320260176</c:v>
                </c:pt>
                <c:pt idx="382">
                  <c:v>-7.305941350313671</c:v>
                </c:pt>
                <c:pt idx="383">
                  <c:v>-7.293089380367166</c:v>
                </c:pt>
                <c:pt idx="384">
                  <c:v>-7.280237410420665</c:v>
                </c:pt>
                <c:pt idx="385">
                  <c:v>-7.26738544047416</c:v>
                </c:pt>
                <c:pt idx="386">
                  <c:v>-7.254533470527655</c:v>
                </c:pt>
                <c:pt idx="387">
                  <c:v>-7.241681500581153</c:v>
                </c:pt>
                <c:pt idx="388">
                  <c:v>-7.22882953063465</c:v>
                </c:pt>
                <c:pt idx="389">
                  <c:v>-7.215977560688145</c:v>
                </c:pt>
                <c:pt idx="390">
                  <c:v>-7.203125590741642</c:v>
                </c:pt>
                <c:pt idx="391">
                  <c:v>-7.190273620795138</c:v>
                </c:pt>
                <c:pt idx="392">
                  <c:v>-7.177421650848634</c:v>
                </c:pt>
                <c:pt idx="393">
                  <c:v>-7.16456968090213</c:v>
                </c:pt>
                <c:pt idx="394">
                  <c:v>-7.151717710955628</c:v>
                </c:pt>
                <c:pt idx="395">
                  <c:v>-7.138865741009123</c:v>
                </c:pt>
                <c:pt idx="396">
                  <c:v>-7.1260137710626195</c:v>
                </c:pt>
                <c:pt idx="397">
                  <c:v>-7.1131618011161155</c:v>
                </c:pt>
                <c:pt idx="398">
                  <c:v>-7.100309831169612</c:v>
                </c:pt>
                <c:pt idx="399">
                  <c:v>-7.087457861223108</c:v>
                </c:pt>
                <c:pt idx="400">
                  <c:v>-7.0746058912766046</c:v>
                </c:pt>
                <c:pt idx="401">
                  <c:v>-7.0617539213301015</c:v>
                </c:pt>
                <c:pt idx="402">
                  <c:v>-7.0617539213301015</c:v>
                </c:pt>
                <c:pt idx="403">
                  <c:v>-7.060535165180448</c:v>
                </c:pt>
                <c:pt idx="404">
                  <c:v>-7.0585547541993146</c:v>
                </c:pt>
                <c:pt idx="405">
                  <c:v>-7.0555566502183895</c:v>
                </c:pt>
                <c:pt idx="406">
                  <c:v>-7.051409182000147</c:v>
                </c:pt>
                <c:pt idx="407">
                  <c:v>-7.046048045198656</c:v>
                </c:pt>
                <c:pt idx="408">
                  <c:v>-7.039455383464506</c:v>
                </c:pt>
                <c:pt idx="409">
                  <c:v>-7.031648575281037</c:v>
                </c:pt>
                <c:pt idx="410">
                  <c:v>-7.022673174792062</c:v>
                </c:pt>
                <c:pt idx="411">
                  <c:v>-7.003632814254352</c:v>
                </c:pt>
                <c:pt idx="412">
                  <c:v>-6.929551802768207</c:v>
                </c:pt>
                <c:pt idx="413">
                  <c:v>-6.854565014733371</c:v>
                </c:pt>
                <c:pt idx="414">
                  <c:v>-6.778791881574464</c:v>
                </c:pt>
                <c:pt idx="415">
                  <c:v>-6.702342337146966</c:v>
                </c:pt>
                <c:pt idx="416">
                  <c:v>-6.625292987152467</c:v>
                </c:pt>
                <c:pt idx="417">
                  <c:v>-6.547702901667236</c:v>
                </c:pt>
                <c:pt idx="418">
                  <c:v>-6.469620887079212</c:v>
                </c:pt>
                <c:pt idx="419">
                  <c:v>-6.391088672833728</c:v>
                </c:pt>
                <c:pt idx="420">
                  <c:v>-6.31214256998935</c:v>
                </c:pt>
                <c:pt idx="421">
                  <c:v>-6.232814709966474</c:v>
                </c:pt>
                <c:pt idx="422">
                  <c:v>-6.153133694954893</c:v>
                </c:pt>
                <c:pt idx="423">
                  <c:v>-6.153133694954893</c:v>
                </c:pt>
                <c:pt idx="424">
                  <c:v>-6.088722150543727</c:v>
                </c:pt>
                <c:pt idx="425">
                  <c:v>-6.023582147998443</c:v>
                </c:pt>
                <c:pt idx="426">
                  <c:v>-5.957627334833143</c:v>
                </c:pt>
                <c:pt idx="427">
                  <c:v>-5.8907577425275885</c:v>
                </c:pt>
                <c:pt idx="428">
                  <c:v>-5.822857068590436</c:v>
                </c:pt>
                <c:pt idx="429">
                  <c:v>-5.753789293691749</c:v>
                </c:pt>
                <c:pt idx="430">
                  <c:v>-5.683394438956607</c:v>
                </c:pt>
                <c:pt idx="431">
                  <c:v>-5.611483201179676</c:v>
                </c:pt>
                <c:pt idx="432">
                  <c:v>-5.537830109314834</c:v>
                </c:pt>
                <c:pt idx="433">
                  <c:v>-5.462164711563408</c:v>
                </c:pt>
                <c:pt idx="434">
                  <c:v>-5.3841601095193665</c:v>
                </c:pt>
                <c:pt idx="435">
                  <c:v>-5.303417874241465</c:v>
                </c:pt>
                <c:pt idx="436">
                  <c:v>-5.219447961474273</c:v>
                </c:pt>
                <c:pt idx="437">
                  <c:v>-5.060433119244922</c:v>
                </c:pt>
                <c:pt idx="438">
                  <c:v>-4.729723893188664</c:v>
                </c:pt>
                <c:pt idx="439">
                  <c:v>-4.393441702000122</c:v>
                </c:pt>
                <c:pt idx="440">
                  <c:v>-4.050334158131882</c:v>
                </c:pt>
                <c:pt idx="441">
                  <c:v>-3.6987630398916194</c:v>
                </c:pt>
                <c:pt idx="442">
                  <c:v>-3.3365487703171115</c:v>
                </c:pt>
                <c:pt idx="443">
                  <c:v>-2.9607352477151623</c:v>
                </c:pt>
                <c:pt idx="444">
                  <c:v>-2.5672241916660012</c:v>
                </c:pt>
                <c:pt idx="445">
                  <c:v>-2.1838715960153916</c:v>
                </c:pt>
                <c:pt idx="446">
                  <c:v>-1.7817299686406127</c:v>
                </c:pt>
                <c:pt idx="447">
                  <c:v>-1.3345945465271296</c:v>
                </c:pt>
                <c:pt idx="448">
                  <c:v>-0.6859408058555644</c:v>
                </c:pt>
                <c:pt idx="449">
                  <c:v>0.5128386055894174</c:v>
                </c:pt>
                <c:pt idx="450">
                  <c:v>1.8705254223333052</c:v>
                </c:pt>
                <c:pt idx="451">
                  <c:v>3.880166762988873</c:v>
                </c:pt>
                <c:pt idx="452">
                  <c:v>7.117710686180677</c:v>
                </c:pt>
                <c:pt idx="453">
                  <c:v>11.27786037266362</c:v>
                </c:pt>
                <c:pt idx="454">
                  <c:v>11.27786037266362</c:v>
                </c:pt>
                <c:pt idx="455">
                  <c:v>11.486873413902176</c:v>
                </c:pt>
                <c:pt idx="456">
                  <c:v>11.690264710403763</c:v>
                </c:pt>
                <c:pt idx="457">
                  <c:v>11.886148057633761</c:v>
                </c:pt>
                <c:pt idx="458">
                  <c:v>12.079960216958696</c:v>
                </c:pt>
                <c:pt idx="459">
                  <c:v>12.263402330225658</c:v>
                </c:pt>
                <c:pt idx="460">
                  <c:v>12.44469642072288</c:v>
                </c:pt>
                <c:pt idx="461">
                  <c:v>12.617615376277115</c:v>
                </c:pt>
                <c:pt idx="462">
                  <c:v>12.785764562553979</c:v>
                </c:pt>
                <c:pt idx="463">
                  <c:v>12.948617153880157</c:v>
                </c:pt>
                <c:pt idx="464">
                  <c:v>13.105296209897688</c:v>
                </c:pt>
                <c:pt idx="465">
                  <c:v>13.243846975526619</c:v>
                </c:pt>
                <c:pt idx="466">
                  <c:v>13.396262865595231</c:v>
                </c:pt>
                <c:pt idx="467">
                  <c:v>13.533034704670209</c:v>
                </c:pt>
                <c:pt idx="468">
                  <c:v>13.650628601811079</c:v>
                </c:pt>
                <c:pt idx="469">
                  <c:v>13.77237424842684</c:v>
                </c:pt>
                <c:pt idx="470">
                  <c:v>13.898372006876897</c:v>
                </c:pt>
                <c:pt idx="471">
                  <c:v>13.993075293391824</c:v>
                </c:pt>
                <c:pt idx="472">
                  <c:v>14.042552935863714</c:v>
                </c:pt>
                <c:pt idx="473">
                  <c:v>14.045377060655616</c:v>
                </c:pt>
                <c:pt idx="474">
                  <c:v>14.133916751755425</c:v>
                </c:pt>
                <c:pt idx="476">
                  <c:v>-1.1710069312416278</c:v>
                </c:pt>
                <c:pt idx="477">
                  <c:v>-1.1689506160501875</c:v>
                </c:pt>
                <c:pt idx="478">
                  <c:v>-1.166894300858747</c:v>
                </c:pt>
                <c:pt idx="479">
                  <c:v>-1.1648379856673063</c:v>
                </c:pt>
                <c:pt idx="480">
                  <c:v>-1.1627816704758658</c:v>
                </c:pt>
                <c:pt idx="481">
                  <c:v>-1.1607253552844252</c:v>
                </c:pt>
                <c:pt idx="482">
                  <c:v>-1.1586690400929842</c:v>
                </c:pt>
                <c:pt idx="483">
                  <c:v>-1.1566127249015439</c:v>
                </c:pt>
                <c:pt idx="484">
                  <c:v>-1.154556409710103</c:v>
                </c:pt>
                <c:pt idx="485">
                  <c:v>-1.1525000945186628</c:v>
                </c:pt>
                <c:pt idx="486">
                  <c:v>-1.150443779327222</c:v>
                </c:pt>
                <c:pt idx="487">
                  <c:v>-1.1483874641357816</c:v>
                </c:pt>
                <c:pt idx="488">
                  <c:v>-1.1463311489443406</c:v>
                </c:pt>
                <c:pt idx="489">
                  <c:v>-1.1442748337529003</c:v>
                </c:pt>
                <c:pt idx="490">
                  <c:v>-1.1422185185614595</c:v>
                </c:pt>
                <c:pt idx="491">
                  <c:v>-1.140162203370019</c:v>
                </c:pt>
                <c:pt idx="492">
                  <c:v>-1.1381058881785784</c:v>
                </c:pt>
                <c:pt idx="493">
                  <c:v>-1.1360495729871378</c:v>
                </c:pt>
                <c:pt idx="494">
                  <c:v>-1.1339932577956973</c:v>
                </c:pt>
                <c:pt idx="495">
                  <c:v>-1.1319369426042565</c:v>
                </c:pt>
                <c:pt idx="496">
                  <c:v>-1.129880627412816</c:v>
                </c:pt>
                <c:pt idx="497">
                  <c:v>-1.129880627412816</c:v>
                </c:pt>
                <c:pt idx="498">
                  <c:v>-1.1295117145796212</c:v>
                </c:pt>
                <c:pt idx="499">
                  <c:v>-1.1284150612149033</c:v>
                </c:pt>
                <c:pt idx="500">
                  <c:v>-1.1263428855279212</c:v>
                </c:pt>
                <c:pt idx="501">
                  <c:v>-1.123164745810774</c:v>
                </c:pt>
                <c:pt idx="502">
                  <c:v>-1.1188135324515072</c:v>
                </c:pt>
                <c:pt idx="503">
                  <c:v>-1.113265704790087</c:v>
                </c:pt>
                <c:pt idx="504">
                  <c:v>-1.1065307215833808</c:v>
                </c:pt>
                <c:pt idx="505">
                  <c:v>-1.098644400077101</c:v>
                </c:pt>
                <c:pt idx="506">
                  <c:v>-1.088229893414126</c:v>
                </c:pt>
                <c:pt idx="507">
                  <c:v>-1.0681529050158687</c:v>
                </c:pt>
                <c:pt idx="508">
                  <c:v>-1.0471499142518639</c:v>
                </c:pt>
                <c:pt idx="509">
                  <c:v>-1.025326411291319</c:v>
                </c:pt>
                <c:pt idx="510">
                  <c:v>-1.00279527687011</c:v>
                </c:pt>
                <c:pt idx="511">
                  <c:v>-0.9796455342341387</c:v>
                </c:pt>
                <c:pt idx="512">
                  <c:v>-0.9559411805916525</c:v>
                </c:pt>
                <c:pt idx="513">
                  <c:v>-0.9317338413303792</c:v>
                </c:pt>
                <c:pt idx="514">
                  <c:v>-0.9070670922005084</c:v>
                </c:pt>
                <c:pt idx="515">
                  <c:v>-0.8819785762927966</c:v>
                </c:pt>
                <c:pt idx="516">
                  <c:v>-0.8565013807659083</c:v>
                </c:pt>
                <c:pt idx="517">
                  <c:v>-0.8306651016533257</c:v>
                </c:pt>
                <c:pt idx="518">
                  <c:v>-0.8306651016533257</c:v>
                </c:pt>
                <c:pt idx="519">
                  <c:v>-0.8130332718781679</c:v>
                </c:pt>
                <c:pt idx="520">
                  <c:v>-0.7946845831475733</c:v>
                </c:pt>
                <c:pt idx="521">
                  <c:v>-0.7755340483308756</c:v>
                </c:pt>
                <c:pt idx="522">
                  <c:v>-0.755483277900649</c:v>
                </c:pt>
                <c:pt idx="523">
                  <c:v>-0.7344178042807835</c:v>
                </c:pt>
                <c:pt idx="524">
                  <c:v>-0.7122037515120467</c:v>
                </c:pt>
                <c:pt idx="525">
                  <c:v>-0.6886836582997033</c:v>
                </c:pt>
                <c:pt idx="526">
                  <c:v>-0.663671196190847</c:v>
                </c:pt>
                <c:pt idx="527">
                  <c:v>-0.6369444316411106</c:v>
                </c:pt>
                <c:pt idx="528">
                  <c:v>-0.6082371487043153</c:v>
                </c:pt>
                <c:pt idx="529">
                  <c:v>-0.5772275590844149</c:v>
                </c:pt>
                <c:pt idx="530">
                  <c:v>-0.5435234488706706</c:v>
                </c:pt>
                <c:pt idx="531">
                  <c:v>-0.5066423997776632</c:v>
                </c:pt>
                <c:pt idx="532">
                  <c:v>-0.4545917427759538</c:v>
                </c:pt>
                <c:pt idx="533">
                  <c:v>-0.3712771603607544</c:v>
                </c:pt>
                <c:pt idx="534">
                  <c:v>-0.2824766178254573</c:v>
                </c:pt>
                <c:pt idx="535">
                  <c:v>-0.1869569630774773</c:v>
                </c:pt>
                <c:pt idx="536">
                  <c:v>-0.08310501980342438</c:v>
                </c:pt>
                <c:pt idx="537">
                  <c:v>0.031225648510097258</c:v>
                </c:pt>
                <c:pt idx="538">
                  <c:v>0.15894648855761828</c:v>
                </c:pt>
                <c:pt idx="539">
                  <c:v>0.3040943626470756</c:v>
                </c:pt>
                <c:pt idx="540">
                  <c:v>0.46702081119184014</c:v>
                </c:pt>
                <c:pt idx="541">
                  <c:v>0.6594004224092554</c:v>
                </c:pt>
                <c:pt idx="542">
                  <c:v>0.8961054863111164</c:v>
                </c:pt>
                <c:pt idx="543">
                  <c:v>1.2190538421702997</c:v>
                </c:pt>
                <c:pt idx="544">
                  <c:v>1.7120292584783432</c:v>
                </c:pt>
                <c:pt idx="545">
                  <c:v>2.361731963283771</c:v>
                </c:pt>
                <c:pt idx="546">
                  <c:v>3.339794358694145</c:v>
                </c:pt>
                <c:pt idx="547">
                  <c:v>4.92206587895593</c:v>
                </c:pt>
                <c:pt idx="548">
                  <c:v>7.326398512727885</c:v>
                </c:pt>
                <c:pt idx="549">
                  <c:v>7.326398512727885</c:v>
                </c:pt>
                <c:pt idx="550">
                  <c:v>7.454760869905035</c:v>
                </c:pt>
                <c:pt idx="551">
                  <c:v>7.578028586037687</c:v>
                </c:pt>
                <c:pt idx="552">
                  <c:v>7.6944116128965305</c:v>
                </c:pt>
                <c:pt idx="553">
                  <c:v>7.809104368371919</c:v>
                </c:pt>
                <c:pt idx="554">
                  <c:v>7.914160816725454</c:v>
                </c:pt>
                <c:pt idx="555">
                  <c:v>8.01745802529122</c:v>
                </c:pt>
                <c:pt idx="556">
                  <c:v>8.113026885018776</c:v>
                </c:pt>
                <c:pt idx="557">
                  <c:v>8.204328956164124</c:v>
                </c:pt>
                <c:pt idx="558">
                  <c:v>8.290856832476566</c:v>
                </c:pt>
                <c:pt idx="559">
                  <c:v>8.37176419426432</c:v>
                </c:pt>
                <c:pt idx="560">
                  <c:v>8.435456693954526</c:v>
                </c:pt>
                <c:pt idx="561">
                  <c:v>8.512942354445064</c:v>
                </c:pt>
                <c:pt idx="562">
                  <c:v>8.575604663175218</c:v>
                </c:pt>
                <c:pt idx="563">
                  <c:v>8.61990689457441</c:v>
                </c:pt>
                <c:pt idx="564">
                  <c:v>8.668579805474247</c:v>
                </c:pt>
                <c:pt idx="565">
                  <c:v>8.732091777262617</c:v>
                </c:pt>
                <c:pt idx="566">
                  <c:v>8.78032223468372</c:v>
                </c:pt>
                <c:pt idx="567">
                  <c:v>8.800885798541074</c:v>
                </c:pt>
                <c:pt idx="568">
                  <c:v>8.777423936085949</c:v>
                </c:pt>
                <c:pt idx="569">
                  <c:v>8.838238981605345</c:v>
                </c:pt>
                <c:pt idx="570">
                  <c:v>0</c:v>
                </c:pt>
                <c:pt idx="572">
                  <c:v>6.5893101428175225</c:v>
                </c:pt>
                <c:pt idx="573">
                  <c:v>11.27786037266362</c:v>
                </c:pt>
                <c:pt idx="575">
                  <c:v>-7.0617539213301015</c:v>
                </c:pt>
                <c:pt idx="576">
                  <c:v>0</c:v>
                </c:pt>
                <c:pt idx="578">
                  <c:v>3.674</c:v>
                </c:pt>
                <c:pt idx="579">
                  <c:v>3.674</c:v>
                </c:pt>
                <c:pt idx="580">
                  <c:v>3.674</c:v>
                </c:pt>
                <c:pt idx="581">
                  <c:v>3.674</c:v>
                </c:pt>
                <c:pt idx="582">
                  <c:v>3.674</c:v>
                </c:pt>
                <c:pt idx="583">
                  <c:v>3.674</c:v>
                </c:pt>
              </c:numCache>
            </c:numRef>
          </c:xVal>
          <c:yVal>
            <c:numRef>
              <c:f>Feuil1!$AP$28:$AP$611</c:f>
              <c:numCache>
                <c:ptCount val="584"/>
                <c:pt idx="572">
                  <c:v>0.389932613651891</c:v>
                </c:pt>
                <c:pt idx="573">
                  <c:v>1.0295711765153692</c:v>
                </c:pt>
                <c:pt idx="575">
                  <c:v>0.04534174997126472</c:v>
                </c:pt>
                <c:pt idx="576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Feuil1!$AQ$27</c:f>
              <c:strCache>
                <c:ptCount val="1"/>
                <c:pt idx="0">
                  <c:v>points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Feuil1!$AI$28:$AI$611</c:f>
              <c:numCache>
                <c:ptCount val="584"/>
                <c:pt idx="0">
                  <c:v>-0</c:v>
                </c:pt>
                <c:pt idx="1">
                  <c:v>-0</c:v>
                </c:pt>
                <c:pt idx="2">
                  <c:v>-0</c:v>
                </c:pt>
                <c:pt idx="3">
                  <c:v>-0</c:v>
                </c:pt>
                <c:pt idx="4">
                  <c:v>-0</c:v>
                </c:pt>
                <c:pt idx="5">
                  <c:v>-0</c:v>
                </c:pt>
                <c:pt idx="6">
                  <c:v>-0</c:v>
                </c:pt>
                <c:pt idx="7">
                  <c:v>-0</c:v>
                </c:pt>
                <c:pt idx="8">
                  <c:v>-0</c:v>
                </c:pt>
                <c:pt idx="9">
                  <c:v>-0</c:v>
                </c:pt>
                <c:pt idx="10">
                  <c:v>-0</c:v>
                </c:pt>
                <c:pt idx="11">
                  <c:v>-0</c:v>
                </c:pt>
                <c:pt idx="12">
                  <c:v>-0</c:v>
                </c:pt>
                <c:pt idx="13">
                  <c:v>-0</c:v>
                </c:pt>
                <c:pt idx="14">
                  <c:v>-0</c:v>
                </c:pt>
                <c:pt idx="15">
                  <c:v>-0</c:v>
                </c:pt>
                <c:pt idx="16">
                  <c:v>-0</c:v>
                </c:pt>
                <c:pt idx="17">
                  <c:v>-0</c:v>
                </c:pt>
                <c:pt idx="18">
                  <c:v>-0</c:v>
                </c:pt>
                <c:pt idx="19">
                  <c:v>-0</c:v>
                </c:pt>
                <c:pt idx="20">
                  <c:v>-0</c:v>
                </c:pt>
                <c:pt idx="21">
                  <c:v>-0</c:v>
                </c:pt>
                <c:pt idx="22">
                  <c:v>0.00020897720719403526</c:v>
                </c:pt>
                <c:pt idx="23">
                  <c:v>0.0011456949459107404</c:v>
                </c:pt>
                <c:pt idx="24">
                  <c:v>0.0030579350068921404</c:v>
                </c:pt>
                <c:pt idx="25">
                  <c:v>0.00607613909803841</c:v>
                </c:pt>
                <c:pt idx="26">
                  <c:v>0.010267416831304235</c:v>
                </c:pt>
                <c:pt idx="27">
                  <c:v>0.015655308866723634</c:v>
                </c:pt>
                <c:pt idx="28">
                  <c:v>0.022230356447428868</c:v>
                </c:pt>
                <c:pt idx="29">
                  <c:v>0.029956742327707602</c:v>
                </c:pt>
                <c:pt idx="30">
                  <c:v>0.0387768795433598</c:v>
                </c:pt>
                <c:pt idx="31">
                  <c:v>0.04861478916503721</c:v>
                </c:pt>
                <c:pt idx="32">
                  <c:v>0.05937870115246226</c:v>
                </c:pt>
                <c:pt idx="33">
                  <c:v>0.07096312533642721</c:v>
                </c:pt>
                <c:pt idx="34">
                  <c:v>0.08325518098105646</c:v>
                </c:pt>
                <c:pt idx="35">
                  <c:v>0.09616584484044784</c:v>
                </c:pt>
                <c:pt idx="36">
                  <c:v>0.10963111970635435</c:v>
                </c:pt>
                <c:pt idx="37">
                  <c:v>0.12359938019104773</c:v>
                </c:pt>
                <c:pt idx="38">
                  <c:v>0.13802705054433873</c:v>
                </c:pt>
                <c:pt idx="39">
                  <c:v>0.1528764876754705</c:v>
                </c:pt>
                <c:pt idx="40">
                  <c:v>0.16811460442577902</c:v>
                </c:pt>
                <c:pt idx="41">
                  <c:v>0.18371180476178173</c:v>
                </c:pt>
                <c:pt idx="42">
                  <c:v>0.18371180476178173</c:v>
                </c:pt>
                <c:pt idx="43">
                  <c:v>0.19246035290991614</c:v>
                </c:pt>
                <c:pt idx="44">
                  <c:v>0.20192576001348733</c:v>
                </c:pt>
                <c:pt idx="45">
                  <c:v>0.21219301320316175</c:v>
                </c:pt>
                <c:pt idx="46">
                  <c:v>0.223360502006365</c:v>
                </c:pt>
                <c:pt idx="47">
                  <c:v>0.23554269399920713</c:v>
                </c:pt>
                <c:pt idx="48">
                  <c:v>0.24887346514092057</c:v>
                </c:pt>
                <c:pt idx="49">
                  <c:v>0.26351027672624044</c:v>
                </c:pt>
                <c:pt idx="50">
                  <c:v>0.27963945720807354</c:v>
                </c:pt>
                <c:pt idx="51">
                  <c:v>0.2974829401307867</c:v>
                </c:pt>
                <c:pt idx="52">
                  <c:v>0.31730694144055843</c:v>
                </c:pt>
                <c:pt idx="53">
                  <c:v>0.33943324943343556</c:v>
                </c:pt>
                <c:pt idx="54">
                  <c:v>0.3642540780201564</c:v>
                </c:pt>
                <c:pt idx="55">
                  <c:v>0.39225184548614056</c:v>
                </c:pt>
                <c:pt idx="56">
                  <c:v>0.42402586184294105</c:v>
                </c:pt>
                <c:pt idx="57">
                  <c:v>0.4603288624245348</c:v>
                </c:pt>
                <c:pt idx="58">
                  <c:v>0.502117823126226</c:v>
                </c:pt>
                <c:pt idx="59">
                  <c:v>0.5506258960406002</c:v>
                </c:pt>
                <c:pt idx="60">
                  <c:v>0.6074662574810474</c:v>
                </c:pt>
                <c:pt idx="61">
                  <c:v>0.6747853439609635</c:v>
                </c:pt>
                <c:pt idx="62">
                  <c:v>0.7554946021748788</c:v>
                </c:pt>
                <c:pt idx="63">
                  <c:v>0.8536308944307301</c:v>
                </c:pt>
                <c:pt idx="64">
                  <c:v>0.9749350950436297</c:v>
                </c:pt>
                <c:pt idx="65">
                  <c:v>1.1278155292601688</c:v>
                </c:pt>
                <c:pt idx="66">
                  <c:v>1.325021416161154</c:v>
                </c:pt>
                <c:pt idx="67">
                  <c:v>1.5866955085477807</c:v>
                </c:pt>
                <c:pt idx="68">
                  <c:v>1.9462666874458279</c:v>
                </c:pt>
                <c:pt idx="69">
                  <c:v>2.46256515484126</c:v>
                </c:pt>
                <c:pt idx="70">
                  <c:v>3.24624473947163</c:v>
                </c:pt>
                <c:pt idx="71">
                  <c:v>4.516327922437032</c:v>
                </c:pt>
                <c:pt idx="72">
                  <c:v>6.5893101428175225</c:v>
                </c:pt>
                <c:pt idx="73">
                  <c:v>6.5893101428175225</c:v>
                </c:pt>
                <c:pt idx="74">
                  <c:v>6.702628304547378</c:v>
                </c:pt>
                <c:pt idx="75">
                  <c:v>6.810851825232734</c:v>
                </c:pt>
                <c:pt idx="76">
                  <c:v>6.9121906566442854</c:v>
                </c:pt>
                <c:pt idx="77">
                  <c:v>7.01183921667238</c:v>
                </c:pt>
                <c:pt idx="78">
                  <c:v>7.1018514695786195</c:v>
                </c:pt>
                <c:pt idx="79">
                  <c:v>7.190104482697091</c:v>
                </c:pt>
                <c:pt idx="80">
                  <c:v>7.270629146977351</c:v>
                </c:pt>
                <c:pt idx="81">
                  <c:v>7.346887022675404</c:v>
                </c:pt>
                <c:pt idx="82">
                  <c:v>7.418370703540551</c:v>
                </c:pt>
                <c:pt idx="83">
                  <c:v>7.4842338698810105</c:v>
                </c:pt>
                <c:pt idx="84">
                  <c:v>7.532882174123924</c:v>
                </c:pt>
                <c:pt idx="85">
                  <c:v>7.595323639167168</c:v>
                </c:pt>
                <c:pt idx="86">
                  <c:v>7.642941752450025</c:v>
                </c:pt>
                <c:pt idx="87">
                  <c:v>7.672199788401924</c:v>
                </c:pt>
                <c:pt idx="88">
                  <c:v>7.705828503854466</c:v>
                </c:pt>
                <c:pt idx="89">
                  <c:v>7.756302549266647</c:v>
                </c:pt>
                <c:pt idx="90">
                  <c:v>7.794431015590598</c:v>
                </c:pt>
                <c:pt idx="91">
                  <c:v>7.808142520006697</c:v>
                </c:pt>
                <c:pt idx="92">
                  <c:v>7.778397472244392</c:v>
                </c:pt>
                <c:pt idx="93">
                  <c:v>7.850731444575832</c:v>
                </c:pt>
                <c:pt idx="95">
                  <c:v>-1.829698330065044</c:v>
                </c:pt>
                <c:pt idx="96">
                  <c:v>-1.3754707843495826</c:v>
                </c:pt>
                <c:pt idx="97">
                  <c:v>-1.3519711644309718</c:v>
                </c:pt>
                <c:pt idx="98">
                  <c:v>-1.3276567338923422</c:v>
                </c:pt>
                <c:pt idx="99">
                  <c:v>-1.3024275242134604</c:v>
                </c:pt>
                <c:pt idx="100">
                  <c:v>-1.2761672329029805</c:v>
                </c:pt>
                <c:pt idx="101">
                  <c:v>-1.2487398406309649</c:v>
                </c:pt>
                <c:pt idx="102">
                  <c:v>-1.2199853685224948</c:v>
                </c:pt>
                <c:pt idx="103">
                  <c:v>-1.1897145133722358</c:v>
                </c:pt>
                <c:pt idx="104">
                  <c:v>-1.1577018041340663</c:v>
                </c:pt>
                <c:pt idx="105">
                  <c:v>-1.1236767890093122</c:v>
                </c:pt>
                <c:pt idx="106">
                  <c:v>-1.0873125695919428</c:v>
                </c:pt>
                <c:pt idx="107">
                  <c:v>-1.0482107169407129</c:v>
                </c:pt>
                <c:pt idx="108">
                  <c:v>-1.0058811868001922</c:v>
                </c:pt>
                <c:pt idx="109">
                  <c:v>-0.9419130975938517</c:v>
                </c:pt>
                <c:pt idx="110">
                  <c:v>-0.8315706613826217</c:v>
                </c:pt>
                <c:pt idx="111">
                  <c:v>-0.7156552600391065</c:v>
                </c:pt>
                <c:pt idx="112">
                  <c:v>-0.5929145060158929</c:v>
                </c:pt>
                <c:pt idx="113">
                  <c:v>-0.46171017762065736</c:v>
                </c:pt>
                <c:pt idx="114">
                  <c:v>-0.31986269789117633</c:v>
                </c:pt>
                <c:pt idx="115">
                  <c:v>-0.16441596513425405</c:v>
                </c:pt>
                <c:pt idx="116">
                  <c:v>0.008728301069879395</c:v>
                </c:pt>
                <c:pt idx="117">
                  <c:v>0.1969766095398726</c:v>
                </c:pt>
                <c:pt idx="118">
                  <c:v>0.41396584472304465</c:v>
                </c:pt>
                <c:pt idx="119">
                  <c:v>0.67594887464492</c:v>
                </c:pt>
                <c:pt idx="120">
                  <c:v>1.0373795052888781</c:v>
                </c:pt>
                <c:pt idx="121">
                  <c:v>1.6108265538745015</c:v>
                </c:pt>
                <c:pt idx="122">
                  <c:v>2.3431810077590316</c:v>
                </c:pt>
                <c:pt idx="123">
                  <c:v>3.4416529228833346</c:v>
                </c:pt>
                <c:pt idx="124">
                  <c:v>5.215814014998336</c:v>
                </c:pt>
                <c:pt idx="125">
                  <c:v>7.822758638708797</c:v>
                </c:pt>
                <c:pt idx="126">
                  <c:v>7.822758638708797</c:v>
                </c:pt>
                <c:pt idx="127">
                  <c:v>7.96125201378816</c:v>
                </c:pt>
                <c:pt idx="128">
                  <c:v>8.094123644130551</c:v>
                </c:pt>
                <c:pt idx="129">
                  <c:v>8.219487325201358</c:v>
                </c:pt>
                <c:pt idx="130">
                  <c:v>8.342779818367095</c:v>
                </c:pt>
                <c:pt idx="131">
                  <c:v>8.455702265474862</c:v>
                </c:pt>
                <c:pt idx="132">
                  <c:v>8.566476689812891</c:v>
                </c:pt>
                <c:pt idx="133">
                  <c:v>8.66887597920794</c:v>
                </c:pt>
                <c:pt idx="134">
                  <c:v>8.76650549932561</c:v>
                </c:pt>
                <c:pt idx="135">
                  <c:v>8.85883842449259</c:v>
                </c:pt>
                <c:pt idx="136">
                  <c:v>8.944997814350932</c:v>
                </c:pt>
                <c:pt idx="137">
                  <c:v>9.01302891382067</c:v>
                </c:pt>
                <c:pt idx="138">
                  <c:v>9.094925137730087</c:v>
                </c:pt>
                <c:pt idx="139">
                  <c:v>9.161177310645872</c:v>
                </c:pt>
                <c:pt idx="140">
                  <c:v>9.208251541627547</c:v>
                </c:pt>
                <c:pt idx="141">
                  <c:v>9.259477522084119</c:v>
                </c:pt>
                <c:pt idx="142">
                  <c:v>9.324360000645779</c:v>
                </c:pt>
                <c:pt idx="143">
                  <c:v>9.371710203892816</c:v>
                </c:pt>
                <c:pt idx="144">
                  <c:v>9.38906881773383</c:v>
                </c:pt>
                <c:pt idx="145">
                  <c:v>9.36244051139833</c:v>
                </c:pt>
                <c:pt idx="146">
                  <c:v>9.421527771370723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91">
                  <c:v>-3.659396660130088</c:v>
                </c:pt>
                <c:pt idx="192">
                  <c:v>-3.6529706751568356</c:v>
                </c:pt>
                <c:pt idx="193">
                  <c:v>-3.646544690183583</c:v>
                </c:pt>
                <c:pt idx="194">
                  <c:v>-3.6401187052103325</c:v>
                </c:pt>
                <c:pt idx="195">
                  <c:v>-3.63369272023708</c:v>
                </c:pt>
                <c:pt idx="196">
                  <c:v>-3.6272667352638277</c:v>
                </c:pt>
                <c:pt idx="197">
                  <c:v>-3.6208407502905766</c:v>
                </c:pt>
                <c:pt idx="198">
                  <c:v>-3.614414765317325</c:v>
                </c:pt>
                <c:pt idx="199">
                  <c:v>-3.6079887803440727</c:v>
                </c:pt>
                <c:pt idx="200">
                  <c:v>-3.601562795370821</c:v>
                </c:pt>
                <c:pt idx="201">
                  <c:v>-3.595136810397569</c:v>
                </c:pt>
                <c:pt idx="202">
                  <c:v>-3.588710825424317</c:v>
                </c:pt>
                <c:pt idx="203">
                  <c:v>-3.582284840451065</c:v>
                </c:pt>
                <c:pt idx="204">
                  <c:v>-3.575858855477814</c:v>
                </c:pt>
                <c:pt idx="205">
                  <c:v>-3.5694328705045617</c:v>
                </c:pt>
                <c:pt idx="206">
                  <c:v>-3.5630068855313097</c:v>
                </c:pt>
                <c:pt idx="207">
                  <c:v>-3.5565809005580578</c:v>
                </c:pt>
                <c:pt idx="208">
                  <c:v>-3.550154915584806</c:v>
                </c:pt>
                <c:pt idx="209">
                  <c:v>-3.543728930611554</c:v>
                </c:pt>
                <c:pt idx="210">
                  <c:v>-3.5373029456383023</c:v>
                </c:pt>
                <c:pt idx="211">
                  <c:v>-3.5308769606650507</c:v>
                </c:pt>
                <c:pt idx="212">
                  <c:v>-3.5308769606650507</c:v>
                </c:pt>
                <c:pt idx="213">
                  <c:v>-3.53015800334665</c:v>
                </c:pt>
                <c:pt idx="214">
                  <c:v>-3.5286773911967697</c:v>
                </c:pt>
                <c:pt idx="215">
                  <c:v>-3.526179086047097</c:v>
                </c:pt>
                <c:pt idx="216">
                  <c:v>-3.522531416660109</c:v>
                </c:pt>
                <c:pt idx="217">
                  <c:v>-3.51767007868987</c:v>
                </c:pt>
                <c:pt idx="218">
                  <c:v>-3.5115772157869727</c:v>
                </c:pt>
                <c:pt idx="219">
                  <c:v>-3.504270206434757</c:v>
                </c:pt>
                <c:pt idx="220">
                  <c:v>-3.4957946047770343</c:v>
                </c:pt>
                <c:pt idx="221">
                  <c:v>-3.481736648762208</c:v>
                </c:pt>
                <c:pt idx="222">
                  <c:v>-3.4396527584528758</c:v>
                </c:pt>
                <c:pt idx="223">
                  <c:v>-3.396663091594851</c:v>
                </c:pt>
                <c:pt idx="224">
                  <c:v>-3.3528870796127572</c:v>
                </c:pt>
                <c:pt idx="225">
                  <c:v>-3.308434656362071</c:v>
                </c:pt>
                <c:pt idx="226">
                  <c:v>-3.2633824275443843</c:v>
                </c:pt>
                <c:pt idx="227">
                  <c:v>-3.2177894632359645</c:v>
                </c:pt>
                <c:pt idx="228">
                  <c:v>-3.171704569824753</c:v>
                </c:pt>
                <c:pt idx="229">
                  <c:v>-3.1251694767560814</c:v>
                </c:pt>
                <c:pt idx="230">
                  <c:v>-3.0782204950885146</c:v>
                </c:pt>
                <c:pt idx="231">
                  <c:v>-3.03088975624245</c:v>
                </c:pt>
                <c:pt idx="232">
                  <c:v>-2.9832058624076825</c:v>
                </c:pt>
                <c:pt idx="233">
                  <c:v>-2.9832058624076825</c:v>
                </c:pt>
                <c:pt idx="234">
                  <c:v>-2.946554573080964</c:v>
                </c:pt>
                <c:pt idx="235">
                  <c:v>-2.909174825620129</c:v>
                </c:pt>
                <c:pt idx="236">
                  <c:v>-2.8709802675392755</c:v>
                </c:pt>
                <c:pt idx="237">
                  <c:v>-2.8318709303181704</c:v>
                </c:pt>
                <c:pt idx="238">
                  <c:v>-2.791730511465466</c:v>
                </c:pt>
                <c:pt idx="239">
                  <c:v>-2.7504229916512264</c:v>
                </c:pt>
                <c:pt idx="240">
                  <c:v>-2.707788392000532</c:v>
                </c:pt>
                <c:pt idx="241">
                  <c:v>-2.6636374093080493</c:v>
                </c:pt>
                <c:pt idx="242">
                  <c:v>-2.6177445725276556</c:v>
                </c:pt>
                <c:pt idx="243">
                  <c:v>-2.5698394298606773</c:v>
                </c:pt>
                <c:pt idx="244">
                  <c:v>-2.519595082901084</c:v>
                </c:pt>
                <c:pt idx="245">
                  <c:v>-2.46661310270763</c:v>
                </c:pt>
                <c:pt idx="246">
                  <c:v>-2.410403445024886</c:v>
                </c:pt>
                <c:pt idx="247">
                  <c:v>-2.314753104810875</c:v>
                </c:pt>
                <c:pt idx="248">
                  <c:v>-2.1309550719846357</c:v>
                </c:pt>
                <c:pt idx="249">
                  <c:v>-1.9415840740261119</c:v>
                </c:pt>
                <c:pt idx="250">
                  <c:v>-1.7453877233878892</c:v>
                </c:pt>
                <c:pt idx="251">
                  <c:v>-1.5407277983776448</c:v>
                </c:pt>
                <c:pt idx="252">
                  <c:v>-1.3254247220331548</c:v>
                </c:pt>
                <c:pt idx="253">
                  <c:v>-1.0965223926612235</c:v>
                </c:pt>
                <c:pt idx="254">
                  <c:v>-0.849922529842081</c:v>
                </c:pt>
                <c:pt idx="255">
                  <c:v>-0.5966394589785486</c:v>
                </c:pt>
                <c:pt idx="256">
                  <c:v>-0.3179327597315077</c:v>
                </c:pt>
                <c:pt idx="257">
                  <c:v>0.005767734254237072</c:v>
                </c:pt>
                <c:pt idx="258">
                  <c:v>0.4629394015740636</c:v>
                </c:pt>
                <c:pt idx="259">
                  <c:v>1.2448305711128067</c:v>
                </c:pt>
                <c:pt idx="260">
                  <c:v>2.1856291459504558</c:v>
                </c:pt>
                <c:pt idx="261">
                  <c:v>3.5878242029185134</c:v>
                </c:pt>
                <c:pt idx="262">
                  <c:v>5.849779572059116</c:v>
                </c:pt>
                <c:pt idx="263">
                  <c:v>8.974459216693738</c:v>
                </c:pt>
                <c:pt idx="264">
                  <c:v>8.974459216693738</c:v>
                </c:pt>
                <c:pt idx="265">
                  <c:v>9.1364591471595</c:v>
                </c:pt>
                <c:pt idx="266">
                  <c:v>9.292837332888288</c:v>
                </c:pt>
                <c:pt idx="267">
                  <c:v>9.441707569345493</c:v>
                </c:pt>
                <c:pt idx="268">
                  <c:v>9.588506617897627</c:v>
                </c:pt>
                <c:pt idx="269">
                  <c:v>9.724935620391793</c:v>
                </c:pt>
                <c:pt idx="270">
                  <c:v>9.859216600116223</c:v>
                </c:pt>
                <c:pt idx="271">
                  <c:v>9.985122444897668</c:v>
                </c:pt>
                <c:pt idx="272">
                  <c:v>10.106258520401735</c:v>
                </c:pt>
                <c:pt idx="273">
                  <c:v>10.22209800095511</c:v>
                </c:pt>
                <c:pt idx="274">
                  <c:v>10.331763946199851</c:v>
                </c:pt>
                <c:pt idx="275">
                  <c:v>10.423301601055984</c:v>
                </c:pt>
                <c:pt idx="276">
                  <c:v>10.5287043803518</c:v>
                </c:pt>
                <c:pt idx="277">
                  <c:v>10.61846310865398</c:v>
                </c:pt>
                <c:pt idx="278">
                  <c:v>10.689043895022055</c:v>
                </c:pt>
                <c:pt idx="279">
                  <c:v>10.76377643086502</c:v>
                </c:pt>
                <c:pt idx="280">
                  <c:v>10.849030669389485</c:v>
                </c:pt>
                <c:pt idx="281">
                  <c:v>10.912165233725819</c:v>
                </c:pt>
                <c:pt idx="282">
                  <c:v>10.940230190443792</c:v>
                </c:pt>
                <c:pt idx="283">
                  <c:v>10.923419361150764</c:v>
                </c:pt>
                <c:pt idx="284">
                  <c:v>10.992324098165628</c:v>
                </c:pt>
                <c:pt idx="286">
                  <c:v>-5.489094990195131</c:v>
                </c:pt>
                <c:pt idx="287">
                  <c:v>-5.479456012735253</c:v>
                </c:pt>
                <c:pt idx="288">
                  <c:v>-5.469817035275375</c:v>
                </c:pt>
                <c:pt idx="289">
                  <c:v>-5.460178057815497</c:v>
                </c:pt>
                <c:pt idx="290">
                  <c:v>-5.45053908035562</c:v>
                </c:pt>
                <c:pt idx="291">
                  <c:v>-5.440900102895743</c:v>
                </c:pt>
                <c:pt idx="292">
                  <c:v>-5.4312611254358645</c:v>
                </c:pt>
                <c:pt idx="293">
                  <c:v>-5.421622147975986</c:v>
                </c:pt>
                <c:pt idx="294">
                  <c:v>-5.411983170516108</c:v>
                </c:pt>
                <c:pt idx="295">
                  <c:v>-5.402344193056231</c:v>
                </c:pt>
                <c:pt idx="296">
                  <c:v>-5.392705215596353</c:v>
                </c:pt>
                <c:pt idx="297">
                  <c:v>-5.3830662381364744</c:v>
                </c:pt>
                <c:pt idx="298">
                  <c:v>-5.373427260676598</c:v>
                </c:pt>
                <c:pt idx="299">
                  <c:v>-5.36378828321672</c:v>
                </c:pt>
                <c:pt idx="300">
                  <c:v>-5.354149305756843</c:v>
                </c:pt>
                <c:pt idx="301">
                  <c:v>-5.344510328296964</c:v>
                </c:pt>
                <c:pt idx="302">
                  <c:v>-5.334871350837086</c:v>
                </c:pt>
                <c:pt idx="303">
                  <c:v>-5.32523237337721</c:v>
                </c:pt>
                <c:pt idx="304">
                  <c:v>-5.315593395917331</c:v>
                </c:pt>
                <c:pt idx="305">
                  <c:v>-5.305954418457453</c:v>
                </c:pt>
                <c:pt idx="306">
                  <c:v>-5.296315440997574</c:v>
                </c:pt>
                <c:pt idx="307">
                  <c:v>-5.296315440997574</c:v>
                </c:pt>
                <c:pt idx="308">
                  <c:v>-5.295346584263549</c:v>
                </c:pt>
                <c:pt idx="309">
                  <c:v>-5.2936160726980415</c:v>
                </c:pt>
                <c:pt idx="310">
                  <c:v>-5.290867868132743</c:v>
                </c:pt>
                <c:pt idx="311">
                  <c:v>-5.286970299330128</c:v>
                </c:pt>
                <c:pt idx="312">
                  <c:v>-5.281859061944263</c:v>
                </c:pt>
                <c:pt idx="313">
                  <c:v>-5.275516299625739</c:v>
                </c:pt>
                <c:pt idx="314">
                  <c:v>-5.2679593908578966</c:v>
                </c:pt>
                <c:pt idx="315">
                  <c:v>-5.259233889784547</c:v>
                </c:pt>
                <c:pt idx="316">
                  <c:v>-5.242684731508279</c:v>
                </c:pt>
                <c:pt idx="317">
                  <c:v>-5.184602280610541</c:v>
                </c:pt>
                <c:pt idx="318">
                  <c:v>-5.12561405316411</c:v>
                </c:pt>
                <c:pt idx="319">
                  <c:v>-5.0658394805936116</c:v>
                </c:pt>
                <c:pt idx="320">
                  <c:v>-5.005388496754518</c:v>
                </c:pt>
                <c:pt idx="321">
                  <c:v>-4.944337707348424</c:v>
                </c:pt>
                <c:pt idx="322">
                  <c:v>-4.8827461824516</c:v>
                </c:pt>
                <c:pt idx="323">
                  <c:v>-4.820662728451982</c:v>
                </c:pt>
                <c:pt idx="324">
                  <c:v>-4.758129074794905</c:v>
                </c:pt>
                <c:pt idx="325">
                  <c:v>-4.695181532538932</c:v>
                </c:pt>
                <c:pt idx="326">
                  <c:v>-4.631852233104461</c:v>
                </c:pt>
                <c:pt idx="327">
                  <c:v>-4.568169778681288</c:v>
                </c:pt>
                <c:pt idx="328">
                  <c:v>-4.568169778681288</c:v>
                </c:pt>
                <c:pt idx="329">
                  <c:v>-4.517638361812344</c:v>
                </c:pt>
                <c:pt idx="330">
                  <c:v>-4.466378486809286</c:v>
                </c:pt>
                <c:pt idx="331">
                  <c:v>-4.414303801186209</c:v>
                </c:pt>
                <c:pt idx="332">
                  <c:v>-4.361314336422879</c:v>
                </c:pt>
                <c:pt idx="333">
                  <c:v>-4.307293790027951</c:v>
                </c:pt>
                <c:pt idx="334">
                  <c:v>-4.2521061426714875</c:v>
                </c:pt>
                <c:pt idx="335">
                  <c:v>-4.195591415478569</c:v>
                </c:pt>
                <c:pt idx="336">
                  <c:v>-4.137560305243862</c:v>
                </c:pt>
                <c:pt idx="337">
                  <c:v>-4.077787340921245</c:v>
                </c:pt>
                <c:pt idx="338">
                  <c:v>-4.016002070712043</c:v>
                </c:pt>
                <c:pt idx="339">
                  <c:v>-3.9518775962102257</c:v>
                </c:pt>
                <c:pt idx="340">
                  <c:v>-3.885015488474547</c:v>
                </c:pt>
                <c:pt idx="341">
                  <c:v>-3.8149257032495782</c:v>
                </c:pt>
                <c:pt idx="342">
                  <c:v>-3.6875931120278977</c:v>
                </c:pt>
                <c:pt idx="343">
                  <c:v>-3.4303394825866502</c:v>
                </c:pt>
                <c:pt idx="344">
                  <c:v>-3.167512888013117</c:v>
                </c:pt>
                <c:pt idx="345">
                  <c:v>-2.8978609407598857</c:v>
                </c:pt>
                <c:pt idx="346">
                  <c:v>-2.6197454191346323</c:v>
                </c:pt>
                <c:pt idx="347">
                  <c:v>-2.330986746175133</c:v>
                </c:pt>
                <c:pt idx="348">
                  <c:v>-2.028628820188193</c:v>
                </c:pt>
                <c:pt idx="349">
                  <c:v>-1.7085733607540414</c:v>
                </c:pt>
                <c:pt idx="350">
                  <c:v>-1.39025552749697</c:v>
                </c:pt>
                <c:pt idx="351">
                  <c:v>-1.0498313641860602</c:v>
                </c:pt>
                <c:pt idx="352">
                  <c:v>-0.6644134061364463</c:v>
                </c:pt>
                <c:pt idx="353">
                  <c:v>-0.11150070214075047</c:v>
                </c:pt>
                <c:pt idx="354">
                  <c:v>0.8788345883511121</c:v>
                </c:pt>
                <c:pt idx="355">
                  <c:v>2.028077284141881</c:v>
                </c:pt>
                <c:pt idx="356">
                  <c:v>3.7339954829536923</c:v>
                </c:pt>
                <c:pt idx="357">
                  <c:v>6.483745129119897</c:v>
                </c:pt>
                <c:pt idx="358">
                  <c:v>10.126159794678678</c:v>
                </c:pt>
                <c:pt idx="359">
                  <c:v>10.126159794678678</c:v>
                </c:pt>
                <c:pt idx="360">
                  <c:v>10.311666280530837</c:v>
                </c:pt>
                <c:pt idx="361">
                  <c:v>10.491551021646027</c:v>
                </c:pt>
                <c:pt idx="362">
                  <c:v>10.663927813489629</c:v>
                </c:pt>
                <c:pt idx="363">
                  <c:v>10.834233417428162</c:v>
                </c:pt>
                <c:pt idx="364">
                  <c:v>10.994168975308723</c:v>
                </c:pt>
                <c:pt idx="365">
                  <c:v>11.151956510419549</c:v>
                </c:pt>
                <c:pt idx="366">
                  <c:v>11.30136891058739</c:v>
                </c:pt>
                <c:pt idx="367">
                  <c:v>11.446011541477858</c:v>
                </c:pt>
                <c:pt idx="368">
                  <c:v>11.585357577417634</c:v>
                </c:pt>
                <c:pt idx="369">
                  <c:v>11.71853007804877</c:v>
                </c:pt>
                <c:pt idx="370">
                  <c:v>11.833574288291299</c:v>
                </c:pt>
                <c:pt idx="371">
                  <c:v>11.962483622973515</c:v>
                </c:pt>
                <c:pt idx="372">
                  <c:v>12.075748906662096</c:v>
                </c:pt>
                <c:pt idx="373">
                  <c:v>12.169836248416564</c:v>
                </c:pt>
                <c:pt idx="374">
                  <c:v>12.268075339645929</c:v>
                </c:pt>
                <c:pt idx="375">
                  <c:v>12.373701338133191</c:v>
                </c:pt>
                <c:pt idx="376">
                  <c:v>12.45262026355882</c:v>
                </c:pt>
                <c:pt idx="377">
                  <c:v>12.491391563153751</c:v>
                </c:pt>
                <c:pt idx="378">
                  <c:v>12.48439821090319</c:v>
                </c:pt>
                <c:pt idx="379">
                  <c:v>12.56312042496052</c:v>
                </c:pt>
                <c:pt idx="381">
                  <c:v>-7.318793320260176</c:v>
                </c:pt>
                <c:pt idx="382">
                  <c:v>-7.305941350313671</c:v>
                </c:pt>
                <c:pt idx="383">
                  <c:v>-7.293089380367166</c:v>
                </c:pt>
                <c:pt idx="384">
                  <c:v>-7.280237410420665</c:v>
                </c:pt>
                <c:pt idx="385">
                  <c:v>-7.26738544047416</c:v>
                </c:pt>
                <c:pt idx="386">
                  <c:v>-7.254533470527655</c:v>
                </c:pt>
                <c:pt idx="387">
                  <c:v>-7.241681500581153</c:v>
                </c:pt>
                <c:pt idx="388">
                  <c:v>-7.22882953063465</c:v>
                </c:pt>
                <c:pt idx="389">
                  <c:v>-7.215977560688145</c:v>
                </c:pt>
                <c:pt idx="390">
                  <c:v>-7.203125590741642</c:v>
                </c:pt>
                <c:pt idx="391">
                  <c:v>-7.190273620795138</c:v>
                </c:pt>
                <c:pt idx="392">
                  <c:v>-7.177421650848634</c:v>
                </c:pt>
                <c:pt idx="393">
                  <c:v>-7.16456968090213</c:v>
                </c:pt>
                <c:pt idx="394">
                  <c:v>-7.151717710955628</c:v>
                </c:pt>
                <c:pt idx="395">
                  <c:v>-7.138865741009123</c:v>
                </c:pt>
                <c:pt idx="396">
                  <c:v>-7.1260137710626195</c:v>
                </c:pt>
                <c:pt idx="397">
                  <c:v>-7.1131618011161155</c:v>
                </c:pt>
                <c:pt idx="398">
                  <c:v>-7.100309831169612</c:v>
                </c:pt>
                <c:pt idx="399">
                  <c:v>-7.087457861223108</c:v>
                </c:pt>
                <c:pt idx="400">
                  <c:v>-7.0746058912766046</c:v>
                </c:pt>
                <c:pt idx="401">
                  <c:v>-7.0617539213301015</c:v>
                </c:pt>
                <c:pt idx="402">
                  <c:v>-7.0617539213301015</c:v>
                </c:pt>
                <c:pt idx="403">
                  <c:v>-7.060535165180448</c:v>
                </c:pt>
                <c:pt idx="404">
                  <c:v>-7.0585547541993146</c:v>
                </c:pt>
                <c:pt idx="405">
                  <c:v>-7.0555566502183895</c:v>
                </c:pt>
                <c:pt idx="406">
                  <c:v>-7.051409182000147</c:v>
                </c:pt>
                <c:pt idx="407">
                  <c:v>-7.046048045198656</c:v>
                </c:pt>
                <c:pt idx="408">
                  <c:v>-7.039455383464506</c:v>
                </c:pt>
                <c:pt idx="409">
                  <c:v>-7.031648575281037</c:v>
                </c:pt>
                <c:pt idx="410">
                  <c:v>-7.022673174792062</c:v>
                </c:pt>
                <c:pt idx="411">
                  <c:v>-7.003632814254352</c:v>
                </c:pt>
                <c:pt idx="412">
                  <c:v>-6.929551802768207</c:v>
                </c:pt>
                <c:pt idx="413">
                  <c:v>-6.854565014733371</c:v>
                </c:pt>
                <c:pt idx="414">
                  <c:v>-6.778791881574464</c:v>
                </c:pt>
                <c:pt idx="415">
                  <c:v>-6.702342337146966</c:v>
                </c:pt>
                <c:pt idx="416">
                  <c:v>-6.625292987152467</c:v>
                </c:pt>
                <c:pt idx="417">
                  <c:v>-6.547702901667236</c:v>
                </c:pt>
                <c:pt idx="418">
                  <c:v>-6.469620887079212</c:v>
                </c:pt>
                <c:pt idx="419">
                  <c:v>-6.391088672833728</c:v>
                </c:pt>
                <c:pt idx="420">
                  <c:v>-6.31214256998935</c:v>
                </c:pt>
                <c:pt idx="421">
                  <c:v>-6.232814709966474</c:v>
                </c:pt>
                <c:pt idx="422">
                  <c:v>-6.153133694954893</c:v>
                </c:pt>
                <c:pt idx="423">
                  <c:v>-6.153133694954893</c:v>
                </c:pt>
                <c:pt idx="424">
                  <c:v>-6.088722150543727</c:v>
                </c:pt>
                <c:pt idx="425">
                  <c:v>-6.023582147998443</c:v>
                </c:pt>
                <c:pt idx="426">
                  <c:v>-5.957627334833143</c:v>
                </c:pt>
                <c:pt idx="427">
                  <c:v>-5.8907577425275885</c:v>
                </c:pt>
                <c:pt idx="428">
                  <c:v>-5.822857068590436</c:v>
                </c:pt>
                <c:pt idx="429">
                  <c:v>-5.753789293691749</c:v>
                </c:pt>
                <c:pt idx="430">
                  <c:v>-5.683394438956607</c:v>
                </c:pt>
                <c:pt idx="431">
                  <c:v>-5.611483201179676</c:v>
                </c:pt>
                <c:pt idx="432">
                  <c:v>-5.537830109314834</c:v>
                </c:pt>
                <c:pt idx="433">
                  <c:v>-5.462164711563408</c:v>
                </c:pt>
                <c:pt idx="434">
                  <c:v>-5.3841601095193665</c:v>
                </c:pt>
                <c:pt idx="435">
                  <c:v>-5.303417874241465</c:v>
                </c:pt>
                <c:pt idx="436">
                  <c:v>-5.219447961474273</c:v>
                </c:pt>
                <c:pt idx="437">
                  <c:v>-5.060433119244922</c:v>
                </c:pt>
                <c:pt idx="438">
                  <c:v>-4.729723893188664</c:v>
                </c:pt>
                <c:pt idx="439">
                  <c:v>-4.393441702000122</c:v>
                </c:pt>
                <c:pt idx="440">
                  <c:v>-4.050334158131882</c:v>
                </c:pt>
                <c:pt idx="441">
                  <c:v>-3.6987630398916194</c:v>
                </c:pt>
                <c:pt idx="442">
                  <c:v>-3.3365487703171115</c:v>
                </c:pt>
                <c:pt idx="443">
                  <c:v>-2.9607352477151623</c:v>
                </c:pt>
                <c:pt idx="444">
                  <c:v>-2.5672241916660012</c:v>
                </c:pt>
                <c:pt idx="445">
                  <c:v>-2.1838715960153916</c:v>
                </c:pt>
                <c:pt idx="446">
                  <c:v>-1.7817299686406127</c:v>
                </c:pt>
                <c:pt idx="447">
                  <c:v>-1.3345945465271296</c:v>
                </c:pt>
                <c:pt idx="448">
                  <c:v>-0.6859408058555644</c:v>
                </c:pt>
                <c:pt idx="449">
                  <c:v>0.5128386055894174</c:v>
                </c:pt>
                <c:pt idx="450">
                  <c:v>1.8705254223333052</c:v>
                </c:pt>
                <c:pt idx="451">
                  <c:v>3.880166762988873</c:v>
                </c:pt>
                <c:pt idx="452">
                  <c:v>7.117710686180677</c:v>
                </c:pt>
                <c:pt idx="453">
                  <c:v>11.27786037266362</c:v>
                </c:pt>
                <c:pt idx="454">
                  <c:v>11.27786037266362</c:v>
                </c:pt>
                <c:pt idx="455">
                  <c:v>11.486873413902176</c:v>
                </c:pt>
                <c:pt idx="456">
                  <c:v>11.690264710403763</c:v>
                </c:pt>
                <c:pt idx="457">
                  <c:v>11.886148057633761</c:v>
                </c:pt>
                <c:pt idx="458">
                  <c:v>12.079960216958696</c:v>
                </c:pt>
                <c:pt idx="459">
                  <c:v>12.263402330225658</c:v>
                </c:pt>
                <c:pt idx="460">
                  <c:v>12.44469642072288</c:v>
                </c:pt>
                <c:pt idx="461">
                  <c:v>12.617615376277115</c:v>
                </c:pt>
                <c:pt idx="462">
                  <c:v>12.785764562553979</c:v>
                </c:pt>
                <c:pt idx="463">
                  <c:v>12.948617153880157</c:v>
                </c:pt>
                <c:pt idx="464">
                  <c:v>13.105296209897688</c:v>
                </c:pt>
                <c:pt idx="465">
                  <c:v>13.243846975526619</c:v>
                </c:pt>
                <c:pt idx="466">
                  <c:v>13.396262865595231</c:v>
                </c:pt>
                <c:pt idx="467">
                  <c:v>13.533034704670209</c:v>
                </c:pt>
                <c:pt idx="468">
                  <c:v>13.650628601811079</c:v>
                </c:pt>
                <c:pt idx="469">
                  <c:v>13.77237424842684</c:v>
                </c:pt>
                <c:pt idx="470">
                  <c:v>13.898372006876897</c:v>
                </c:pt>
                <c:pt idx="471">
                  <c:v>13.993075293391824</c:v>
                </c:pt>
                <c:pt idx="472">
                  <c:v>14.042552935863714</c:v>
                </c:pt>
                <c:pt idx="473">
                  <c:v>14.045377060655616</c:v>
                </c:pt>
                <c:pt idx="474">
                  <c:v>14.133916751755425</c:v>
                </c:pt>
                <c:pt idx="476">
                  <c:v>-1.1710069312416278</c:v>
                </c:pt>
                <c:pt idx="477">
                  <c:v>-1.1689506160501875</c:v>
                </c:pt>
                <c:pt idx="478">
                  <c:v>-1.166894300858747</c:v>
                </c:pt>
                <c:pt idx="479">
                  <c:v>-1.1648379856673063</c:v>
                </c:pt>
                <c:pt idx="480">
                  <c:v>-1.1627816704758658</c:v>
                </c:pt>
                <c:pt idx="481">
                  <c:v>-1.1607253552844252</c:v>
                </c:pt>
                <c:pt idx="482">
                  <c:v>-1.1586690400929842</c:v>
                </c:pt>
                <c:pt idx="483">
                  <c:v>-1.1566127249015439</c:v>
                </c:pt>
                <c:pt idx="484">
                  <c:v>-1.154556409710103</c:v>
                </c:pt>
                <c:pt idx="485">
                  <c:v>-1.1525000945186628</c:v>
                </c:pt>
                <c:pt idx="486">
                  <c:v>-1.150443779327222</c:v>
                </c:pt>
                <c:pt idx="487">
                  <c:v>-1.1483874641357816</c:v>
                </c:pt>
                <c:pt idx="488">
                  <c:v>-1.1463311489443406</c:v>
                </c:pt>
                <c:pt idx="489">
                  <c:v>-1.1442748337529003</c:v>
                </c:pt>
                <c:pt idx="490">
                  <c:v>-1.1422185185614595</c:v>
                </c:pt>
                <c:pt idx="491">
                  <c:v>-1.140162203370019</c:v>
                </c:pt>
                <c:pt idx="492">
                  <c:v>-1.1381058881785784</c:v>
                </c:pt>
                <c:pt idx="493">
                  <c:v>-1.1360495729871378</c:v>
                </c:pt>
                <c:pt idx="494">
                  <c:v>-1.1339932577956973</c:v>
                </c:pt>
                <c:pt idx="495">
                  <c:v>-1.1319369426042565</c:v>
                </c:pt>
                <c:pt idx="496">
                  <c:v>-1.129880627412816</c:v>
                </c:pt>
                <c:pt idx="497">
                  <c:v>-1.129880627412816</c:v>
                </c:pt>
                <c:pt idx="498">
                  <c:v>-1.1295117145796212</c:v>
                </c:pt>
                <c:pt idx="499">
                  <c:v>-1.1284150612149033</c:v>
                </c:pt>
                <c:pt idx="500">
                  <c:v>-1.1263428855279212</c:v>
                </c:pt>
                <c:pt idx="501">
                  <c:v>-1.123164745810774</c:v>
                </c:pt>
                <c:pt idx="502">
                  <c:v>-1.1188135324515072</c:v>
                </c:pt>
                <c:pt idx="503">
                  <c:v>-1.113265704790087</c:v>
                </c:pt>
                <c:pt idx="504">
                  <c:v>-1.1065307215833808</c:v>
                </c:pt>
                <c:pt idx="505">
                  <c:v>-1.098644400077101</c:v>
                </c:pt>
                <c:pt idx="506">
                  <c:v>-1.088229893414126</c:v>
                </c:pt>
                <c:pt idx="507">
                  <c:v>-1.0681529050158687</c:v>
                </c:pt>
                <c:pt idx="508">
                  <c:v>-1.0471499142518639</c:v>
                </c:pt>
                <c:pt idx="509">
                  <c:v>-1.025326411291319</c:v>
                </c:pt>
                <c:pt idx="510">
                  <c:v>-1.00279527687011</c:v>
                </c:pt>
                <c:pt idx="511">
                  <c:v>-0.9796455342341387</c:v>
                </c:pt>
                <c:pt idx="512">
                  <c:v>-0.9559411805916525</c:v>
                </c:pt>
                <c:pt idx="513">
                  <c:v>-0.9317338413303792</c:v>
                </c:pt>
                <c:pt idx="514">
                  <c:v>-0.9070670922005084</c:v>
                </c:pt>
                <c:pt idx="515">
                  <c:v>-0.8819785762927966</c:v>
                </c:pt>
                <c:pt idx="516">
                  <c:v>-0.8565013807659083</c:v>
                </c:pt>
                <c:pt idx="517">
                  <c:v>-0.8306651016533257</c:v>
                </c:pt>
                <c:pt idx="518">
                  <c:v>-0.8306651016533257</c:v>
                </c:pt>
                <c:pt idx="519">
                  <c:v>-0.8130332718781679</c:v>
                </c:pt>
                <c:pt idx="520">
                  <c:v>-0.7946845831475733</c:v>
                </c:pt>
                <c:pt idx="521">
                  <c:v>-0.7755340483308756</c:v>
                </c:pt>
                <c:pt idx="522">
                  <c:v>-0.755483277900649</c:v>
                </c:pt>
                <c:pt idx="523">
                  <c:v>-0.7344178042807835</c:v>
                </c:pt>
                <c:pt idx="524">
                  <c:v>-0.7122037515120467</c:v>
                </c:pt>
                <c:pt idx="525">
                  <c:v>-0.6886836582997033</c:v>
                </c:pt>
                <c:pt idx="526">
                  <c:v>-0.663671196190847</c:v>
                </c:pt>
                <c:pt idx="527">
                  <c:v>-0.6369444316411106</c:v>
                </c:pt>
                <c:pt idx="528">
                  <c:v>-0.6082371487043153</c:v>
                </c:pt>
                <c:pt idx="529">
                  <c:v>-0.5772275590844149</c:v>
                </c:pt>
                <c:pt idx="530">
                  <c:v>-0.5435234488706706</c:v>
                </c:pt>
                <c:pt idx="531">
                  <c:v>-0.5066423997776632</c:v>
                </c:pt>
                <c:pt idx="532">
                  <c:v>-0.4545917427759538</c:v>
                </c:pt>
                <c:pt idx="533">
                  <c:v>-0.3712771603607544</c:v>
                </c:pt>
                <c:pt idx="534">
                  <c:v>-0.2824766178254573</c:v>
                </c:pt>
                <c:pt idx="535">
                  <c:v>-0.1869569630774773</c:v>
                </c:pt>
                <c:pt idx="536">
                  <c:v>-0.08310501980342438</c:v>
                </c:pt>
                <c:pt idx="537">
                  <c:v>0.031225648510097258</c:v>
                </c:pt>
                <c:pt idx="538">
                  <c:v>0.15894648855761828</c:v>
                </c:pt>
                <c:pt idx="539">
                  <c:v>0.3040943626470756</c:v>
                </c:pt>
                <c:pt idx="540">
                  <c:v>0.46702081119184014</c:v>
                </c:pt>
                <c:pt idx="541">
                  <c:v>0.6594004224092554</c:v>
                </c:pt>
                <c:pt idx="542">
                  <c:v>0.8961054863111164</c:v>
                </c:pt>
                <c:pt idx="543">
                  <c:v>1.2190538421702997</c:v>
                </c:pt>
                <c:pt idx="544">
                  <c:v>1.7120292584783432</c:v>
                </c:pt>
                <c:pt idx="545">
                  <c:v>2.361731963283771</c:v>
                </c:pt>
                <c:pt idx="546">
                  <c:v>3.339794358694145</c:v>
                </c:pt>
                <c:pt idx="547">
                  <c:v>4.92206587895593</c:v>
                </c:pt>
                <c:pt idx="548">
                  <c:v>7.326398512727885</c:v>
                </c:pt>
                <c:pt idx="549">
                  <c:v>7.326398512727885</c:v>
                </c:pt>
                <c:pt idx="550">
                  <c:v>7.454760869905035</c:v>
                </c:pt>
                <c:pt idx="551">
                  <c:v>7.578028586037687</c:v>
                </c:pt>
                <c:pt idx="552">
                  <c:v>7.6944116128965305</c:v>
                </c:pt>
                <c:pt idx="553">
                  <c:v>7.809104368371919</c:v>
                </c:pt>
                <c:pt idx="554">
                  <c:v>7.914160816725454</c:v>
                </c:pt>
                <c:pt idx="555">
                  <c:v>8.01745802529122</c:v>
                </c:pt>
                <c:pt idx="556">
                  <c:v>8.113026885018776</c:v>
                </c:pt>
                <c:pt idx="557">
                  <c:v>8.204328956164124</c:v>
                </c:pt>
                <c:pt idx="558">
                  <c:v>8.290856832476566</c:v>
                </c:pt>
                <c:pt idx="559">
                  <c:v>8.37176419426432</c:v>
                </c:pt>
                <c:pt idx="560">
                  <c:v>8.435456693954526</c:v>
                </c:pt>
                <c:pt idx="561">
                  <c:v>8.512942354445064</c:v>
                </c:pt>
                <c:pt idx="562">
                  <c:v>8.575604663175218</c:v>
                </c:pt>
                <c:pt idx="563">
                  <c:v>8.61990689457441</c:v>
                </c:pt>
                <c:pt idx="564">
                  <c:v>8.668579805474247</c:v>
                </c:pt>
                <c:pt idx="565">
                  <c:v>8.732091777262617</c:v>
                </c:pt>
                <c:pt idx="566">
                  <c:v>8.78032223468372</c:v>
                </c:pt>
                <c:pt idx="567">
                  <c:v>8.800885798541074</c:v>
                </c:pt>
                <c:pt idx="568">
                  <c:v>8.777423936085949</c:v>
                </c:pt>
                <c:pt idx="569">
                  <c:v>8.838238981605345</c:v>
                </c:pt>
                <c:pt idx="570">
                  <c:v>0</c:v>
                </c:pt>
                <c:pt idx="572">
                  <c:v>6.5893101428175225</c:v>
                </c:pt>
                <c:pt idx="573">
                  <c:v>11.27786037266362</c:v>
                </c:pt>
                <c:pt idx="575">
                  <c:v>-7.0617539213301015</c:v>
                </c:pt>
                <c:pt idx="576">
                  <c:v>0</c:v>
                </c:pt>
                <c:pt idx="578">
                  <c:v>3.674</c:v>
                </c:pt>
                <c:pt idx="579">
                  <c:v>3.674</c:v>
                </c:pt>
                <c:pt idx="580">
                  <c:v>3.674</c:v>
                </c:pt>
                <c:pt idx="581">
                  <c:v>3.674</c:v>
                </c:pt>
                <c:pt idx="582">
                  <c:v>3.674</c:v>
                </c:pt>
                <c:pt idx="583">
                  <c:v>3.674</c:v>
                </c:pt>
              </c:numCache>
            </c:numRef>
          </c:xVal>
          <c:yVal>
            <c:numRef>
              <c:f>Feuil1!$AQ$28:$AQ$611</c:f>
              <c:numCache>
                <c:ptCount val="584"/>
                <c:pt idx="578">
                  <c:v>0.1837</c:v>
                </c:pt>
                <c:pt idx="579">
                  <c:v>0.3674</c:v>
                </c:pt>
                <c:pt idx="580">
                  <c:v>0.5511</c:v>
                </c:pt>
                <c:pt idx="581">
                  <c:v>0.7348</c:v>
                </c:pt>
                <c:pt idx="582">
                  <c:v>0.9185</c:v>
                </c:pt>
                <c:pt idx="583">
                  <c:v>1.0544379999999998</c:v>
                </c:pt>
              </c:numCache>
            </c:numRef>
          </c:yVal>
          <c:smooth val="1"/>
        </c:ser>
        <c:axId val="9339314"/>
        <c:axId val="16944963"/>
      </c:scatterChart>
      <c:valAx>
        <c:axId val="9339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 (MN)</a:t>
                </a:r>
              </a:p>
            </c:rich>
          </c:tx>
          <c:layout>
            <c:manualLayout>
              <c:xMode val="factor"/>
              <c:yMode val="factor"/>
              <c:x val="-0.007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944963"/>
        <c:crosses val="autoZero"/>
        <c:crossBetween val="midCat"/>
        <c:dispUnits/>
        <c:majorUnit val="1"/>
      </c:valAx>
      <c:valAx>
        <c:axId val="16944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 (MNm)</a:t>
                </a:r>
              </a:p>
            </c:rich>
          </c:tx>
          <c:layout>
            <c:manualLayout>
              <c:xMode val="factor"/>
              <c:yMode val="factor"/>
              <c:x val="-0.00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3393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"/>
          <c:y val="0.34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Feuil1!$AT$24</c:f>
              <c:strCache>
                <c:ptCount val="1"/>
                <c:pt idx="0">
                  <c:v>donné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Feuil1!$AS$27:$AS$121</c:f>
              <c:numCache>
                <c:ptCount val="9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</c:numCache>
            </c:numRef>
          </c:xVal>
          <c:yVal>
            <c:numRef>
              <c:f>Feuil1!$AT$27:$AT$118</c:f>
              <c:numCache>
                <c:ptCount val="92"/>
                <c:pt idx="0">
                  <c:v>-1.1710069312416278</c:v>
                </c:pt>
                <c:pt idx="1">
                  <c:v>-1.1689506160501875</c:v>
                </c:pt>
                <c:pt idx="2">
                  <c:v>-1.166894300858747</c:v>
                </c:pt>
                <c:pt idx="3">
                  <c:v>-1.1648379856673063</c:v>
                </c:pt>
                <c:pt idx="4">
                  <c:v>-1.1627816704758658</c:v>
                </c:pt>
                <c:pt idx="5">
                  <c:v>-1.1607253552844252</c:v>
                </c:pt>
                <c:pt idx="6">
                  <c:v>-1.1586690400929842</c:v>
                </c:pt>
                <c:pt idx="7">
                  <c:v>-1.1566127249015439</c:v>
                </c:pt>
                <c:pt idx="8">
                  <c:v>-1.154556409710103</c:v>
                </c:pt>
                <c:pt idx="9">
                  <c:v>-1.1525000945186628</c:v>
                </c:pt>
                <c:pt idx="10">
                  <c:v>-1.150443779327222</c:v>
                </c:pt>
                <c:pt idx="11">
                  <c:v>-1.1483874641357816</c:v>
                </c:pt>
                <c:pt idx="12">
                  <c:v>-1.1463311489443406</c:v>
                </c:pt>
                <c:pt idx="13">
                  <c:v>-1.1442748337529003</c:v>
                </c:pt>
                <c:pt idx="14">
                  <c:v>-1.1422185185614595</c:v>
                </c:pt>
                <c:pt idx="15">
                  <c:v>-1.140162203370019</c:v>
                </c:pt>
                <c:pt idx="16">
                  <c:v>-1.1381058881785784</c:v>
                </c:pt>
                <c:pt idx="17">
                  <c:v>-1.1360495729871378</c:v>
                </c:pt>
                <c:pt idx="18">
                  <c:v>-1.1339932577956973</c:v>
                </c:pt>
                <c:pt idx="19">
                  <c:v>-1.1319369426042565</c:v>
                </c:pt>
                <c:pt idx="20">
                  <c:v>-1.129880627412816</c:v>
                </c:pt>
                <c:pt idx="21">
                  <c:v>-1.1295117145796212</c:v>
                </c:pt>
                <c:pt idx="22">
                  <c:v>-1.1284150612149033</c:v>
                </c:pt>
                <c:pt idx="23">
                  <c:v>-1.1263428855279212</c:v>
                </c:pt>
                <c:pt idx="24">
                  <c:v>-1.123164745810774</c:v>
                </c:pt>
                <c:pt idx="25">
                  <c:v>-1.1188135324515072</c:v>
                </c:pt>
                <c:pt idx="26">
                  <c:v>-1.113265704790087</c:v>
                </c:pt>
                <c:pt idx="27">
                  <c:v>-1.1065307215833808</c:v>
                </c:pt>
                <c:pt idx="28">
                  <c:v>-1.098644400077101</c:v>
                </c:pt>
                <c:pt idx="29">
                  <c:v>-1.088229893414126</c:v>
                </c:pt>
                <c:pt idx="30">
                  <c:v>-1.0681529050158687</c:v>
                </c:pt>
                <c:pt idx="31">
                  <c:v>-1.0471499142518639</c:v>
                </c:pt>
                <c:pt idx="32">
                  <c:v>-1.025326411291319</c:v>
                </c:pt>
                <c:pt idx="33">
                  <c:v>-1.00279527687011</c:v>
                </c:pt>
                <c:pt idx="34">
                  <c:v>-0.9796455342341387</c:v>
                </c:pt>
                <c:pt idx="35">
                  <c:v>-0.9559411805916525</c:v>
                </c:pt>
                <c:pt idx="36">
                  <c:v>-0.9317338413303792</c:v>
                </c:pt>
                <c:pt idx="37">
                  <c:v>-0.9070670922005084</c:v>
                </c:pt>
                <c:pt idx="38">
                  <c:v>-0.8819785762927966</c:v>
                </c:pt>
                <c:pt idx="39">
                  <c:v>-0.8565013807659083</c:v>
                </c:pt>
                <c:pt idx="40">
                  <c:v>-0.8306651016533257</c:v>
                </c:pt>
                <c:pt idx="41">
                  <c:v>-0.8130332718781679</c:v>
                </c:pt>
                <c:pt idx="42">
                  <c:v>-0.7946845831475733</c:v>
                </c:pt>
                <c:pt idx="43">
                  <c:v>-0.7755340483308756</c:v>
                </c:pt>
                <c:pt idx="44">
                  <c:v>-0.755483277900649</c:v>
                </c:pt>
                <c:pt idx="45">
                  <c:v>-0.7344178042807835</c:v>
                </c:pt>
                <c:pt idx="46">
                  <c:v>-0.7122037515120467</c:v>
                </c:pt>
                <c:pt idx="47">
                  <c:v>-0.6886836582997033</c:v>
                </c:pt>
                <c:pt idx="48">
                  <c:v>-0.663671196190847</c:v>
                </c:pt>
                <c:pt idx="49">
                  <c:v>-0.6369444316411106</c:v>
                </c:pt>
                <c:pt idx="50">
                  <c:v>-0.6082371487043153</c:v>
                </c:pt>
                <c:pt idx="51">
                  <c:v>-0.5772275590844149</c:v>
                </c:pt>
                <c:pt idx="52">
                  <c:v>-0.5435234488706706</c:v>
                </c:pt>
                <c:pt idx="53">
                  <c:v>-0.5066423997776632</c:v>
                </c:pt>
                <c:pt idx="54">
                  <c:v>-0.4545917427759538</c:v>
                </c:pt>
                <c:pt idx="55">
                  <c:v>-0.3712771603607544</c:v>
                </c:pt>
                <c:pt idx="56">
                  <c:v>-0.2824766178254573</c:v>
                </c:pt>
                <c:pt idx="57">
                  <c:v>-0.1869569630774773</c:v>
                </c:pt>
                <c:pt idx="58">
                  <c:v>-0.08310501980342438</c:v>
                </c:pt>
                <c:pt idx="59">
                  <c:v>0.031225648510097258</c:v>
                </c:pt>
                <c:pt idx="60">
                  <c:v>0.15894648855761828</c:v>
                </c:pt>
                <c:pt idx="61">
                  <c:v>0.3040943626470756</c:v>
                </c:pt>
                <c:pt idx="62">
                  <c:v>0.46702081119184014</c:v>
                </c:pt>
                <c:pt idx="63">
                  <c:v>0.6594004224092554</c:v>
                </c:pt>
                <c:pt idx="64">
                  <c:v>0.8961054863111164</c:v>
                </c:pt>
                <c:pt idx="65">
                  <c:v>1.2190538421702997</c:v>
                </c:pt>
                <c:pt idx="66">
                  <c:v>1.7120292584783432</c:v>
                </c:pt>
                <c:pt idx="67">
                  <c:v>2.361731963283771</c:v>
                </c:pt>
                <c:pt idx="68">
                  <c:v>3.339794358694145</c:v>
                </c:pt>
                <c:pt idx="69">
                  <c:v>4.92206587895593</c:v>
                </c:pt>
                <c:pt idx="70">
                  <c:v>7.326398512727885</c:v>
                </c:pt>
                <c:pt idx="71">
                  <c:v>7.454760869905035</c:v>
                </c:pt>
                <c:pt idx="72">
                  <c:v>7.578028586037687</c:v>
                </c:pt>
                <c:pt idx="73">
                  <c:v>7.6944116128965305</c:v>
                </c:pt>
                <c:pt idx="74">
                  <c:v>7.809104368371919</c:v>
                </c:pt>
                <c:pt idx="75">
                  <c:v>7.914160816725454</c:v>
                </c:pt>
                <c:pt idx="76">
                  <c:v>8.01745802529122</c:v>
                </c:pt>
                <c:pt idx="77">
                  <c:v>8.113026885018776</c:v>
                </c:pt>
                <c:pt idx="78">
                  <c:v>8.204328956164124</c:v>
                </c:pt>
                <c:pt idx="79">
                  <c:v>8.290856832476566</c:v>
                </c:pt>
                <c:pt idx="80">
                  <c:v>8.37176419426432</c:v>
                </c:pt>
                <c:pt idx="81">
                  <c:v>8.435456693954526</c:v>
                </c:pt>
                <c:pt idx="82">
                  <c:v>8.512942354445064</c:v>
                </c:pt>
                <c:pt idx="83">
                  <c:v>8.575604663175218</c:v>
                </c:pt>
                <c:pt idx="84">
                  <c:v>8.61990689457441</c:v>
                </c:pt>
                <c:pt idx="85">
                  <c:v>8.668579805474247</c:v>
                </c:pt>
                <c:pt idx="86">
                  <c:v>8.732091777262617</c:v>
                </c:pt>
                <c:pt idx="87">
                  <c:v>8.78032223468372</c:v>
                </c:pt>
                <c:pt idx="88">
                  <c:v>8.800885798541074</c:v>
                </c:pt>
                <c:pt idx="89">
                  <c:v>8.777423936085949</c:v>
                </c:pt>
                <c:pt idx="90">
                  <c:v>8.838238981605345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Feuil1!$AU$26</c:f>
              <c:strCache>
                <c:ptCount val="1"/>
                <c:pt idx="0">
                  <c:v>MRd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Feuil1!$AS$27:$AS$121</c:f>
              <c:numCache>
                <c:ptCount val="9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</c:numCache>
            </c:numRef>
          </c:xVal>
          <c:yVal>
            <c:numRef>
              <c:f>Feuil1!$AU$27:$AU$118</c:f>
              <c:numCache>
                <c:ptCount val="92"/>
                <c:pt idx="0">
                  <c:v>0</c:v>
                </c:pt>
                <c:pt idx="1">
                  <c:v>0.0003627339997701595</c:v>
                </c:pt>
                <c:pt idx="2">
                  <c:v>0.000725467999540208</c:v>
                </c:pt>
                <c:pt idx="3">
                  <c:v>0.0010882019993103675</c:v>
                </c:pt>
                <c:pt idx="4">
                  <c:v>0.001450935999080416</c:v>
                </c:pt>
                <c:pt idx="5">
                  <c:v>0.0018136699988505756</c:v>
                </c:pt>
                <c:pt idx="6">
                  <c:v>0.002176403998620846</c:v>
                </c:pt>
                <c:pt idx="7">
                  <c:v>0.0025391379983907836</c:v>
                </c:pt>
                <c:pt idx="8">
                  <c:v>0.002901871998161054</c:v>
                </c:pt>
                <c:pt idx="9">
                  <c:v>0.0032646059979311026</c:v>
                </c:pt>
                <c:pt idx="10">
                  <c:v>0.003627339997701262</c:v>
                </c:pt>
                <c:pt idx="11">
                  <c:v>0.003990073997471311</c:v>
                </c:pt>
                <c:pt idx="12">
                  <c:v>0.00435280799724147</c:v>
                </c:pt>
                <c:pt idx="13">
                  <c:v>0.004715541997011519</c:v>
                </c:pt>
                <c:pt idx="14">
                  <c:v>0.005078275996781789</c:v>
                </c:pt>
                <c:pt idx="15">
                  <c:v>0.005441009996551949</c:v>
                </c:pt>
                <c:pt idx="16">
                  <c:v>0.005803743996321997</c:v>
                </c:pt>
                <c:pt idx="17">
                  <c:v>0.006166477996092046</c:v>
                </c:pt>
                <c:pt idx="18">
                  <c:v>0.006529211995862205</c:v>
                </c:pt>
                <c:pt idx="19">
                  <c:v>0.006891945995632476</c:v>
                </c:pt>
                <c:pt idx="20">
                  <c:v>0.007254679995402524</c:v>
                </c:pt>
                <c:pt idx="21">
                  <c:v>0.007387032397564219</c:v>
                </c:pt>
                <c:pt idx="22">
                  <c:v>0.007880121882620439</c:v>
                </c:pt>
                <c:pt idx="23">
                  <c:v>0.008852920478446547</c:v>
                </c:pt>
                <c:pt idx="24">
                  <c:v>0.0103648077852867</c:v>
                </c:pt>
                <c:pt idx="25">
                  <c:v>0.012443080996930589</c:v>
                </c:pt>
                <c:pt idx="26">
                  <c:v>0.015093144268135794</c:v>
                </c:pt>
                <c:pt idx="27">
                  <c:v>0.018304010374767032</c:v>
                </c:pt>
                <c:pt idx="28">
                  <c:v>0.022051784371441507</c:v>
                </c:pt>
                <c:pt idx="29">
                  <c:v>0.026904547507690224</c:v>
                </c:pt>
                <c:pt idx="30">
                  <c:v>0.035847538918685085</c:v>
                </c:pt>
                <c:pt idx="31">
                  <c:v>0.045199590889600905</c:v>
                </c:pt>
                <c:pt idx="32">
                  <c:v>0.05490410256005296</c:v>
                </c:pt>
                <c:pt idx="33">
                  <c:v>0.06490147524095224</c:v>
                </c:pt>
                <c:pt idx="34">
                  <c:v>0.075144678379576</c:v>
                </c:pt>
                <c:pt idx="35">
                  <c:v>0.0855996611476193</c:v>
                </c:pt>
                <c:pt idx="36">
                  <c:v>0.09623891684066638</c:v>
                </c:pt>
                <c:pt idx="37">
                  <c:v>0.1070392589877518</c:v>
                </c:pt>
                <c:pt idx="38">
                  <c:v>0.11798071707218244</c:v>
                </c:pt>
                <c:pt idx="39">
                  <c:v>0.12904581381598046</c:v>
                </c:pt>
                <c:pt idx="40">
                  <c:v>0.14021900971990497</c:v>
                </c:pt>
                <c:pt idx="41">
                  <c:v>0.14697073777095992</c:v>
                </c:pt>
                <c:pt idx="42">
                  <c:v>0.15401817909152382</c:v>
                </c:pt>
                <c:pt idx="43">
                  <c:v>0.16139406820318197</c:v>
                </c:pt>
                <c:pt idx="44">
                  <c:v>0.1691359190683402</c:v>
                </c:pt>
                <c:pt idx="45">
                  <c:v>0.17728689926797042</c:v>
                </c:pt>
                <c:pt idx="46">
                  <c:v>0.18589689753842498</c:v>
                </c:pt>
                <c:pt idx="47">
                  <c:v>0.19502383502096765</c:v>
                </c:pt>
                <c:pt idx="48">
                  <c:v>0.20473528566636157</c:v>
                </c:pt>
                <c:pt idx="49">
                  <c:v>0.21511049141048366</c:v>
                </c:pt>
                <c:pt idx="50">
                  <c:v>0.2262428848687293</c:v>
                </c:pt>
                <c:pt idx="51">
                  <c:v>0.23824326897960413</c:v>
                </c:pt>
                <c:pt idx="52">
                  <c:v>0.2512438528301786</c:v>
                </c:pt>
                <c:pt idx="53">
                  <c:v>0.26540341066349493</c:v>
                </c:pt>
                <c:pt idx="54">
                  <c:v>0.28429757818867507</c:v>
                </c:pt>
                <c:pt idx="55">
                  <c:v>0.3127163671824843</c:v>
                </c:pt>
                <c:pt idx="56">
                  <c:v>0.34300673479110183</c:v>
                </c:pt>
                <c:pt idx="57">
                  <c:v>0.37552324174542495</c:v>
                </c:pt>
                <c:pt idx="58">
                  <c:v>0.41070745668705344</c:v>
                </c:pt>
                <c:pt idx="59">
                  <c:v>0.4491131454314541</c:v>
                </c:pt>
                <c:pt idx="60">
                  <c:v>0.49143871012630236</c:v>
                </c:pt>
                <c:pt idx="61">
                  <c:v>0.5385674149760209</c:v>
                </c:pt>
                <c:pt idx="62">
                  <c:v>0.5893491154699018</c:v>
                </c:pt>
                <c:pt idx="63">
                  <c:v>0.6465359339577235</c:v>
                </c:pt>
                <c:pt idx="64">
                  <c:v>0.7126488451373832</c:v>
                </c:pt>
                <c:pt idx="65">
                  <c:v>0.789345829957707</c:v>
                </c:pt>
                <c:pt idx="66">
                  <c:v>0.8774157322808305</c:v>
                </c:pt>
                <c:pt idx="67">
                  <c:v>0.9735887874959612</c:v>
                </c:pt>
                <c:pt idx="68">
                  <c:v>1.0404924534770243</c:v>
                </c:pt>
                <c:pt idx="69">
                  <c:v>0.9532620848400688</c:v>
                </c:pt>
                <c:pt idx="70">
                  <c:v>0.4947086321054446</c:v>
                </c:pt>
                <c:pt idx="71">
                  <c:v>0.4544106857288801</c:v>
                </c:pt>
                <c:pt idx="72">
                  <c:v>0.4156750220750771</c:v>
                </c:pt>
                <c:pt idx="73">
                  <c:v>0.3793941264084184</c:v>
                </c:pt>
                <c:pt idx="74">
                  <c:v>0.34296563678257863</c:v>
                </c:pt>
                <c:pt idx="75">
                  <c:v>0.31036702681891626</c:v>
                </c:pt>
                <c:pt idx="76">
                  <c:v>0.2776502960998535</c:v>
                </c:pt>
                <c:pt idx="77">
                  <c:v>0.24779292467222858</c:v>
                </c:pt>
                <c:pt idx="78">
                  <c:v>0.21905572680267094</c:v>
                </c:pt>
                <c:pt idx="79">
                  <c:v>0.19167371697966162</c:v>
                </c:pt>
                <c:pt idx="80">
                  <c:v>0.1660616776670576</c:v>
                </c:pt>
                <c:pt idx="81">
                  <c:v>0.14798780523392718</c:v>
                </c:pt>
                <c:pt idx="82">
                  <c:v>0.12194754490129966</c:v>
                </c:pt>
                <c:pt idx="83">
                  <c:v>0.10216345301241425</c:v>
                </c:pt>
                <c:pt idx="84">
                  <c:v>0.09017975816444057</c:v>
                </c:pt>
                <c:pt idx="85">
                  <c:v>0.07457788756940253</c:v>
                </c:pt>
                <c:pt idx="86">
                  <c:v>0.04816702493886371</c:v>
                </c:pt>
                <c:pt idx="87">
                  <c:v>0.02348901263570724</c:v>
                </c:pt>
                <c:pt idx="88">
                  <c:v>0.003105667163014303</c:v>
                </c:pt>
                <c:pt idx="89">
                  <c:v>-0.026784464094618876</c:v>
                </c:pt>
                <c:pt idx="90">
                  <c:v>-8.881784197001252E-16</c:v>
                </c:pt>
              </c:numCache>
            </c:numRef>
          </c:yVal>
          <c:smooth val="0"/>
        </c:ser>
        <c:axId val="18286940"/>
        <c:axId val="30364733"/>
      </c:scatterChart>
      <c:valAx>
        <c:axId val="18286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64733"/>
        <c:crosses val="autoZero"/>
        <c:crossBetween val="midCat"/>
        <c:dispUnits/>
      </c:valAx>
      <c:valAx>
        <c:axId val="303647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869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457200</xdr:colOff>
      <xdr:row>1</xdr:row>
      <xdr:rowOff>0</xdr:rowOff>
    </xdr:from>
    <xdr:to>
      <xdr:col>30</xdr:col>
      <xdr:colOff>142875</xdr:colOff>
      <xdr:row>20</xdr:row>
      <xdr:rowOff>0</xdr:rowOff>
    </xdr:to>
    <xdr:graphicFrame>
      <xdr:nvGraphicFramePr>
        <xdr:cNvPr id="1" name="Chart 85"/>
        <xdr:cNvGraphicFramePr/>
      </xdr:nvGraphicFramePr>
      <xdr:xfrm>
        <a:off x="11525250" y="152400"/>
        <a:ext cx="38004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33</xdr:row>
      <xdr:rowOff>123825</xdr:rowOff>
    </xdr:from>
    <xdr:to>
      <xdr:col>13</xdr:col>
      <xdr:colOff>400050</xdr:colOff>
      <xdr:row>61</xdr:row>
      <xdr:rowOff>104775</xdr:rowOff>
    </xdr:to>
    <xdr:graphicFrame>
      <xdr:nvGraphicFramePr>
        <xdr:cNvPr id="2" name="Chart 106"/>
        <xdr:cNvGraphicFramePr/>
      </xdr:nvGraphicFramePr>
      <xdr:xfrm>
        <a:off x="76200" y="5772150"/>
        <a:ext cx="6867525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52</xdr:col>
      <xdr:colOff>219075</xdr:colOff>
      <xdr:row>1</xdr:row>
      <xdr:rowOff>0</xdr:rowOff>
    </xdr:from>
    <xdr:to>
      <xdr:col>65</xdr:col>
      <xdr:colOff>304800</xdr:colOff>
      <xdr:row>20</xdr:row>
      <xdr:rowOff>142875</xdr:rowOff>
    </xdr:to>
    <xdr:graphicFrame>
      <xdr:nvGraphicFramePr>
        <xdr:cNvPr id="3" name="Chart 126"/>
        <xdr:cNvGraphicFramePr/>
      </xdr:nvGraphicFramePr>
      <xdr:xfrm>
        <a:off x="25936575" y="152400"/>
        <a:ext cx="6648450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BW611"/>
  <sheetViews>
    <sheetView showGridLines="0" tabSelected="1" view="pageBreakPreview" zoomScaleSheetLayoutView="100" workbookViewId="0" topLeftCell="A1">
      <selection activeCell="C28" sqref="C28"/>
    </sheetView>
  </sheetViews>
  <sheetFormatPr defaultColWidth="11.421875" defaultRowHeight="12"/>
  <cols>
    <col min="1" max="4" width="7.57421875" style="1" customWidth="1"/>
    <col min="5" max="5" width="7.7109375" style="1" customWidth="1"/>
    <col min="6" max="10" width="7.57421875" style="1" customWidth="1"/>
    <col min="11" max="11" width="6.140625" style="1" customWidth="1"/>
    <col min="12" max="12" width="7.57421875" style="1" customWidth="1"/>
    <col min="13" max="13" width="8.57421875" style="1" customWidth="1"/>
    <col min="14" max="14" width="8.7109375" style="1" customWidth="1"/>
    <col min="15" max="15" width="6.57421875" style="1" customWidth="1"/>
    <col min="16" max="16" width="7.57421875" style="1" customWidth="1"/>
    <col min="17" max="17" width="18.28125" style="1" customWidth="1"/>
    <col min="18" max="18" width="8.7109375" style="1" customWidth="1"/>
    <col min="19" max="19" width="4.28125" style="1" customWidth="1"/>
    <col min="20" max="42" width="6.8515625" style="48" customWidth="1"/>
    <col min="43" max="43" width="7.57421875" style="48" customWidth="1"/>
    <col min="44" max="16384" width="7.57421875" style="1" customWidth="1"/>
  </cols>
  <sheetData>
    <row r="1" ht="12"/>
    <row r="2" spans="1:33" ht="13.5">
      <c r="A2" s="20" t="s">
        <v>91</v>
      </c>
      <c r="G2"/>
      <c r="M2" s="14" t="s">
        <v>61</v>
      </c>
      <c r="P2" s="1" t="s">
        <v>2</v>
      </c>
      <c r="Q2" s="37">
        <v>100</v>
      </c>
      <c r="R2" s="2" t="s">
        <v>11</v>
      </c>
      <c r="V2" s="48" t="s">
        <v>27</v>
      </c>
      <c r="W2" s="48" t="s">
        <v>17</v>
      </c>
      <c r="Y2" s="4">
        <v>1</v>
      </c>
      <c r="Z2" s="4">
        <v>2</v>
      </c>
      <c r="AA2" s="4">
        <v>3</v>
      </c>
      <c r="AB2" s="4">
        <v>4</v>
      </c>
      <c r="AC2" s="4">
        <v>5</v>
      </c>
      <c r="AD2" s="4">
        <v>6</v>
      </c>
      <c r="AE2" s="4">
        <v>7</v>
      </c>
      <c r="AF2" s="4">
        <v>8</v>
      </c>
      <c r="AG2" s="4">
        <v>9</v>
      </c>
    </row>
    <row r="3" spans="7:33" ht="13.5">
      <c r="G3"/>
      <c r="M3" s="23" t="s">
        <v>116</v>
      </c>
      <c r="P3" s="3" t="s">
        <v>7</v>
      </c>
      <c r="Q3" s="37">
        <f>I11*0.9</f>
        <v>45</v>
      </c>
      <c r="R3" s="1" t="s">
        <v>36</v>
      </c>
      <c r="U3" s="17" t="s">
        <v>29</v>
      </c>
      <c r="V3" s="55">
        <v>25</v>
      </c>
      <c r="W3" s="56">
        <v>1.05</v>
      </c>
      <c r="Y3" s="5" t="s">
        <v>12</v>
      </c>
      <c r="Z3" s="5" t="s">
        <v>13</v>
      </c>
      <c r="AA3" s="5" t="s">
        <v>14</v>
      </c>
      <c r="AB3" s="5" t="s">
        <v>15</v>
      </c>
      <c r="AC3" s="5" t="s">
        <v>16</v>
      </c>
      <c r="AD3" s="5" t="s">
        <v>8</v>
      </c>
      <c r="AE3" s="5" t="s">
        <v>9</v>
      </c>
      <c r="AF3" s="5" t="s">
        <v>0</v>
      </c>
      <c r="AG3" s="6" t="s">
        <v>17</v>
      </c>
    </row>
    <row r="4" spans="2:33" ht="14.25" thickBot="1">
      <c r="B4" s="22" t="s">
        <v>66</v>
      </c>
      <c r="G4"/>
      <c r="H4" s="31" t="s">
        <v>9</v>
      </c>
      <c r="I4" s="24">
        <f>VLOOKUP(B7,tabfck,7)</f>
        <v>2</v>
      </c>
      <c r="J4" s="2" t="s">
        <v>36</v>
      </c>
      <c r="K4"/>
      <c r="M4" s="14" t="s">
        <v>65</v>
      </c>
      <c r="U4" s="57" t="s">
        <v>1</v>
      </c>
      <c r="V4" s="47">
        <v>50</v>
      </c>
      <c r="W4" s="58">
        <v>1.08</v>
      </c>
      <c r="Y4" s="7">
        <v>12</v>
      </c>
      <c r="Z4" s="7">
        <v>1.6</v>
      </c>
      <c r="AA4" s="7">
        <v>27</v>
      </c>
      <c r="AB4" s="7">
        <v>3.5</v>
      </c>
      <c r="AC4" s="7">
        <v>1.8</v>
      </c>
      <c r="AD4" s="7">
        <v>3.5</v>
      </c>
      <c r="AE4" s="7">
        <v>2</v>
      </c>
      <c r="AF4" s="7">
        <v>2</v>
      </c>
      <c r="AG4" s="8" t="e">
        <f aca="true" t="shared" si="0" ref="AG4:AG17">1.05*AA4/1.2*AC4/Y4*gc*0.8</f>
        <v>#REF!</v>
      </c>
    </row>
    <row r="5" spans="1:33" ht="14.25" thickTop="1">
      <c r="A5" s="32" t="s">
        <v>18</v>
      </c>
      <c r="B5" s="34">
        <v>1</v>
      </c>
      <c r="D5" s="2" t="s">
        <v>69</v>
      </c>
      <c r="G5"/>
      <c r="H5" s="31" t="s">
        <v>8</v>
      </c>
      <c r="I5" s="25">
        <f>VLOOKUP(B7,tabfck,6)</f>
        <v>3.5</v>
      </c>
      <c r="J5" s="2" t="s">
        <v>36</v>
      </c>
      <c r="K5"/>
      <c r="M5" s="14" t="s">
        <v>62</v>
      </c>
      <c r="U5" s="57" t="s">
        <v>30</v>
      </c>
      <c r="V5" s="47">
        <v>75</v>
      </c>
      <c r="W5" s="58">
        <v>1.15</v>
      </c>
      <c r="Y5" s="9">
        <v>16</v>
      </c>
      <c r="Z5" s="9">
        <v>1.9</v>
      </c>
      <c r="AA5" s="9">
        <v>29</v>
      </c>
      <c r="AB5" s="9">
        <v>3.5</v>
      </c>
      <c r="AC5" s="9">
        <v>1.9</v>
      </c>
      <c r="AD5" s="9">
        <v>3.5</v>
      </c>
      <c r="AE5" s="9">
        <v>2</v>
      </c>
      <c r="AF5" s="9">
        <v>2</v>
      </c>
      <c r="AG5" s="10" t="e">
        <f t="shared" si="0"/>
        <v>#REF!</v>
      </c>
    </row>
    <row r="6" spans="1:33" ht="13.5">
      <c r="A6" s="19" t="s">
        <v>31</v>
      </c>
      <c r="B6" s="35">
        <v>1</v>
      </c>
      <c r="C6" s="2" t="s">
        <v>26</v>
      </c>
      <c r="D6" s="2" t="s">
        <v>72</v>
      </c>
      <c r="G6"/>
      <c r="H6" s="19" t="s">
        <v>0</v>
      </c>
      <c r="I6" s="25">
        <f>VLOOKUP(B7,tabfck,8)</f>
        <v>2</v>
      </c>
      <c r="J6" s="21" t="s">
        <v>68</v>
      </c>
      <c r="K6"/>
      <c r="M6" s="14" t="s">
        <v>63</v>
      </c>
      <c r="U6" s="59" t="s">
        <v>31</v>
      </c>
      <c r="V6" s="60">
        <v>10</v>
      </c>
      <c r="W6" s="61">
        <v>1</v>
      </c>
      <c r="Y6" s="9">
        <v>20</v>
      </c>
      <c r="Z6" s="9">
        <v>2.2</v>
      </c>
      <c r="AA6" s="9">
        <v>30</v>
      </c>
      <c r="AB6" s="9">
        <v>3.5</v>
      </c>
      <c r="AC6" s="9">
        <v>2</v>
      </c>
      <c r="AD6" s="9">
        <v>3.5</v>
      </c>
      <c r="AE6" s="9">
        <v>2</v>
      </c>
      <c r="AF6" s="9">
        <v>2</v>
      </c>
      <c r="AG6" s="10" t="e">
        <f t="shared" si="0"/>
        <v>#REF!</v>
      </c>
    </row>
    <row r="7" spans="1:33" ht="13.5">
      <c r="A7" s="19" t="s">
        <v>12</v>
      </c>
      <c r="B7" s="35">
        <v>25</v>
      </c>
      <c r="C7" s="2" t="s">
        <v>25</v>
      </c>
      <c r="D7" s="2" t="s">
        <v>73</v>
      </c>
      <c r="G7"/>
      <c r="H7" s="19" t="s">
        <v>14</v>
      </c>
      <c r="I7" s="25">
        <f>VLOOKUP(B7,tabfck,3)</f>
        <v>31</v>
      </c>
      <c r="J7" s="2" t="s">
        <v>37</v>
      </c>
      <c r="K7"/>
      <c r="M7" s="14" t="s">
        <v>64</v>
      </c>
      <c r="Y7" s="9">
        <v>25</v>
      </c>
      <c r="Z7" s="9">
        <v>2.6</v>
      </c>
      <c r="AA7" s="9">
        <v>31</v>
      </c>
      <c r="AB7" s="9">
        <v>3.5</v>
      </c>
      <c r="AC7" s="9">
        <v>2.1</v>
      </c>
      <c r="AD7" s="9">
        <v>3.5</v>
      </c>
      <c r="AE7" s="9">
        <v>2</v>
      </c>
      <c r="AF7" s="9">
        <v>2</v>
      </c>
      <c r="AG7" s="10" t="e">
        <f t="shared" si="0"/>
        <v>#REF!</v>
      </c>
    </row>
    <row r="8" spans="1:33" ht="13.5">
      <c r="A8" s="19" t="s">
        <v>19</v>
      </c>
      <c r="B8" s="35">
        <v>10</v>
      </c>
      <c r="C8" s="2" t="s">
        <v>25</v>
      </c>
      <c r="D8" s="2" t="s">
        <v>75</v>
      </c>
      <c r="H8" s="31" t="s">
        <v>16</v>
      </c>
      <c r="I8" s="25">
        <f>VLOOKUP(B7,tabfck,5)</f>
        <v>2.1</v>
      </c>
      <c r="J8" s="2" t="s">
        <v>36</v>
      </c>
      <c r="K8"/>
      <c r="U8" s="48" t="s">
        <v>45</v>
      </c>
      <c r="V8" s="62">
        <f>PI()*B*B/4</f>
        <v>0.7853981633974483</v>
      </c>
      <c r="W8" s="63"/>
      <c r="Y8" s="9">
        <v>30</v>
      </c>
      <c r="Z8" s="9">
        <v>2.9</v>
      </c>
      <c r="AA8" s="9">
        <v>33</v>
      </c>
      <c r="AB8" s="9">
        <v>3.5</v>
      </c>
      <c r="AC8" s="9">
        <v>2.2</v>
      </c>
      <c r="AD8" s="9">
        <v>3.5</v>
      </c>
      <c r="AE8" s="9">
        <v>2</v>
      </c>
      <c r="AF8" s="9">
        <v>2</v>
      </c>
      <c r="AG8" s="10" t="e">
        <f t="shared" si="0"/>
        <v>#REF!</v>
      </c>
    </row>
    <row r="9" spans="1:33" ht="13.5">
      <c r="A9" s="31" t="s">
        <v>20</v>
      </c>
      <c r="B9" s="35">
        <v>1.5</v>
      </c>
      <c r="C9" s="2"/>
      <c r="D9" s="2" t="s">
        <v>79</v>
      </c>
      <c r="H9" s="31" t="s">
        <v>15</v>
      </c>
      <c r="I9" s="25">
        <f>VLOOKUP(B7,tabfck,4)</f>
        <v>3.5</v>
      </c>
      <c r="J9" s="2" t="s">
        <v>36</v>
      </c>
      <c r="K9"/>
      <c r="U9" s="48" t="s">
        <v>53</v>
      </c>
      <c r="Y9" s="11">
        <v>35</v>
      </c>
      <c r="Z9" s="9">
        <v>3.2</v>
      </c>
      <c r="AA9" s="9">
        <v>34</v>
      </c>
      <c r="AB9" s="9">
        <v>3.5</v>
      </c>
      <c r="AC9" s="9">
        <v>2.25</v>
      </c>
      <c r="AD9" s="9">
        <v>3.5</v>
      </c>
      <c r="AE9" s="9">
        <v>2</v>
      </c>
      <c r="AF9" s="9">
        <v>2</v>
      </c>
      <c r="AG9" s="10" t="e">
        <f t="shared" si="0"/>
        <v>#REF!</v>
      </c>
    </row>
    <row r="10" spans="1:33" ht="13.5">
      <c r="A10" s="19" t="s">
        <v>32</v>
      </c>
      <c r="B10" s="35">
        <v>8</v>
      </c>
      <c r="C10" s="2"/>
      <c r="D10" s="2" t="s">
        <v>111</v>
      </c>
      <c r="H10" s="19" t="s">
        <v>10</v>
      </c>
      <c r="I10" s="26">
        <f>B8+0*B7/B9</f>
        <v>10</v>
      </c>
      <c r="J10" s="2" t="s">
        <v>25</v>
      </c>
      <c r="U10" s="17" t="s">
        <v>23</v>
      </c>
      <c r="V10" s="64">
        <f>B11</f>
        <v>20</v>
      </c>
      <c r="W10" s="56" t="s">
        <v>24</v>
      </c>
      <c r="Y10" s="11">
        <v>40</v>
      </c>
      <c r="Z10" s="9">
        <v>3.5</v>
      </c>
      <c r="AA10" s="9">
        <v>35</v>
      </c>
      <c r="AB10" s="9">
        <v>3.5</v>
      </c>
      <c r="AC10" s="9">
        <v>2.3</v>
      </c>
      <c r="AD10" s="9">
        <v>3.5</v>
      </c>
      <c r="AE10" s="9">
        <v>2</v>
      </c>
      <c r="AF10" s="9">
        <v>2</v>
      </c>
      <c r="AG10" s="10" t="e">
        <f t="shared" si="0"/>
        <v>#REF!</v>
      </c>
    </row>
    <row r="11" spans="1:33" ht="13.5">
      <c r="A11" s="33" t="s">
        <v>23</v>
      </c>
      <c r="B11" s="35">
        <v>20</v>
      </c>
      <c r="C11" s="2" t="s">
        <v>24</v>
      </c>
      <c r="D11" s="2" t="s">
        <v>77</v>
      </c>
      <c r="H11" s="31" t="s">
        <v>27</v>
      </c>
      <c r="I11" s="25">
        <f>VLOOKUP(B14,U3:W6,2)</f>
        <v>50</v>
      </c>
      <c r="J11" s="2" t="s">
        <v>36</v>
      </c>
      <c r="U11" s="59" t="s">
        <v>32</v>
      </c>
      <c r="V11" s="65">
        <f>B10</f>
        <v>8</v>
      </c>
      <c r="W11" s="61"/>
      <c r="Y11" s="9">
        <v>45</v>
      </c>
      <c r="Z11" s="9">
        <v>3.8</v>
      </c>
      <c r="AA11" s="9">
        <v>36</v>
      </c>
      <c r="AB11" s="9">
        <v>3.5</v>
      </c>
      <c r="AC11" s="9">
        <v>2.4</v>
      </c>
      <c r="AD11" s="9">
        <v>3.5</v>
      </c>
      <c r="AE11" s="9">
        <v>2</v>
      </c>
      <c r="AF11" s="9">
        <v>2</v>
      </c>
      <c r="AG11" s="10" t="e">
        <f t="shared" si="0"/>
        <v>#REF!</v>
      </c>
    </row>
    <row r="12" spans="1:33" ht="13.5">
      <c r="A12" s="19" t="s">
        <v>22</v>
      </c>
      <c r="B12" s="35">
        <v>500</v>
      </c>
      <c r="C12" s="2" t="s">
        <v>25</v>
      </c>
      <c r="D12" s="2" t="s">
        <v>74</v>
      </c>
      <c r="H12" s="19" t="s">
        <v>17</v>
      </c>
      <c r="I12" s="25">
        <f>VLOOKUP(B14,U3:W6,3)</f>
        <v>1.08</v>
      </c>
      <c r="J12" s="2"/>
      <c r="U12" s="66" t="s">
        <v>60</v>
      </c>
      <c r="V12" s="67">
        <f>V11*PI()/4*(V10/10)^2</f>
        <v>25.132741228718345</v>
      </c>
      <c r="W12" s="68" t="s">
        <v>39</v>
      </c>
      <c r="Y12" s="9">
        <v>50</v>
      </c>
      <c r="Z12" s="9">
        <v>4.1</v>
      </c>
      <c r="AA12" s="9">
        <v>37</v>
      </c>
      <c r="AB12" s="9">
        <v>3.5</v>
      </c>
      <c r="AC12" s="9">
        <v>2.45</v>
      </c>
      <c r="AD12" s="9">
        <v>3.5</v>
      </c>
      <c r="AE12" s="9">
        <v>2</v>
      </c>
      <c r="AF12" s="9">
        <v>2</v>
      </c>
      <c r="AG12" s="10" t="e">
        <f t="shared" si="0"/>
        <v>#REF!</v>
      </c>
    </row>
    <row r="13" spans="1:33" ht="13.5">
      <c r="A13" s="31" t="s">
        <v>21</v>
      </c>
      <c r="B13" s="35">
        <v>1.15</v>
      </c>
      <c r="C13" s="2"/>
      <c r="D13" s="2" t="s">
        <v>78</v>
      </c>
      <c r="E13" s="2"/>
      <c r="H13" s="19" t="s">
        <v>38</v>
      </c>
      <c r="I13" s="27">
        <f>B15/1000</f>
        <v>0.08</v>
      </c>
      <c r="J13" s="2" t="s">
        <v>26</v>
      </c>
      <c r="K13" s="2" t="s">
        <v>34</v>
      </c>
      <c r="U13" s="66"/>
      <c r="V13" s="69">
        <f>V12/V8/10000</f>
        <v>0.0032</v>
      </c>
      <c r="W13" s="68"/>
      <c r="Y13" s="9">
        <v>55</v>
      </c>
      <c r="Z13" s="9">
        <v>4.2</v>
      </c>
      <c r="AA13" s="9">
        <v>38</v>
      </c>
      <c r="AB13" s="9">
        <v>3.2</v>
      </c>
      <c r="AC13" s="9">
        <v>2.5</v>
      </c>
      <c r="AD13" s="9">
        <v>3.1</v>
      </c>
      <c r="AE13" s="9">
        <v>2.2</v>
      </c>
      <c r="AF13" s="9">
        <v>1.75</v>
      </c>
      <c r="AG13" s="10" t="e">
        <f t="shared" si="0"/>
        <v>#REF!</v>
      </c>
    </row>
    <row r="14" spans="1:33" ht="13.5">
      <c r="A14" s="19" t="s">
        <v>28</v>
      </c>
      <c r="B14" s="35" t="s">
        <v>1</v>
      </c>
      <c r="C14" s="2"/>
      <c r="D14" s="2" t="s">
        <v>71</v>
      </c>
      <c r="H14" s="19" t="s">
        <v>45</v>
      </c>
      <c r="I14" s="25">
        <f>PI()*B6*B6/4</f>
        <v>0.7853981633974483</v>
      </c>
      <c r="J14" s="2" t="s">
        <v>41</v>
      </c>
      <c r="K14" s="2" t="s">
        <v>40</v>
      </c>
      <c r="Y14" s="9">
        <v>60</v>
      </c>
      <c r="Z14" s="9">
        <v>4.4</v>
      </c>
      <c r="AA14" s="9">
        <v>39</v>
      </c>
      <c r="AB14" s="9">
        <v>3</v>
      </c>
      <c r="AC14" s="9">
        <v>2.6</v>
      </c>
      <c r="AD14" s="9">
        <v>2.9</v>
      </c>
      <c r="AE14" s="9">
        <v>2.3</v>
      </c>
      <c r="AF14" s="9">
        <v>1.6</v>
      </c>
      <c r="AG14" s="10" t="e">
        <f t="shared" si="0"/>
        <v>#REF!</v>
      </c>
    </row>
    <row r="15" spans="1:33" ht="14.25" thickBot="1">
      <c r="A15" s="19" t="s">
        <v>38</v>
      </c>
      <c r="B15" s="36">
        <v>80</v>
      </c>
      <c r="C15" s="2" t="s">
        <v>24</v>
      </c>
      <c r="D15" s="2" t="s">
        <v>33</v>
      </c>
      <c r="H15" s="19" t="s">
        <v>43</v>
      </c>
      <c r="I15" s="26">
        <f>B10*PI()*B11*B11/400</f>
        <v>25.132741228718345</v>
      </c>
      <c r="J15" s="2" t="s">
        <v>39</v>
      </c>
      <c r="K15" s="2" t="s">
        <v>42</v>
      </c>
      <c r="Y15" s="9">
        <v>70</v>
      </c>
      <c r="Z15" s="9">
        <v>4.6</v>
      </c>
      <c r="AA15" s="9">
        <v>41</v>
      </c>
      <c r="AB15" s="9">
        <v>2.8</v>
      </c>
      <c r="AC15" s="9">
        <v>2.7</v>
      </c>
      <c r="AD15" s="9">
        <v>2.7</v>
      </c>
      <c r="AE15" s="9">
        <v>2.4</v>
      </c>
      <c r="AF15" s="9">
        <v>1.45</v>
      </c>
      <c r="AG15" s="10" t="e">
        <f t="shared" si="0"/>
        <v>#REF!</v>
      </c>
    </row>
    <row r="16" spans="1:33" ht="14.25" thickTop="1">
      <c r="A16" s="19" t="s">
        <v>89</v>
      </c>
      <c r="B16" s="46">
        <f>B15/B/1000</f>
        <v>0.08</v>
      </c>
      <c r="D16" s="2" t="s">
        <v>90</v>
      </c>
      <c r="H16" s="19" t="s">
        <v>54</v>
      </c>
      <c r="I16" s="28">
        <f>I15/I14/10000</f>
        <v>0.0032</v>
      </c>
      <c r="J16" s="2"/>
      <c r="U16" s="33" t="s">
        <v>9</v>
      </c>
      <c r="V16" s="70">
        <f>IF(B5=1,I4,I8)</f>
        <v>2</v>
      </c>
      <c r="W16" s="63" t="s">
        <v>106</v>
      </c>
      <c r="Y16" s="9">
        <v>80</v>
      </c>
      <c r="Z16" s="9">
        <v>4.8</v>
      </c>
      <c r="AA16" s="9">
        <v>42</v>
      </c>
      <c r="AB16" s="9">
        <v>2.8</v>
      </c>
      <c r="AC16" s="9">
        <v>2.8</v>
      </c>
      <c r="AD16" s="9">
        <v>2.6</v>
      </c>
      <c r="AE16" s="9">
        <v>2.5</v>
      </c>
      <c r="AF16" s="9">
        <v>1.4</v>
      </c>
      <c r="AG16" s="10" t="e">
        <f t="shared" si="0"/>
        <v>#REF!</v>
      </c>
    </row>
    <row r="17" spans="8:33" ht="13.5">
      <c r="H17" s="19" t="s">
        <v>44</v>
      </c>
      <c r="I17" s="29">
        <f>pmA(B6)</f>
        <v>0</v>
      </c>
      <c r="J17" s="2" t="s">
        <v>39</v>
      </c>
      <c r="K17" s="21" t="str">
        <f>"section d'armatures minimale "&amp;IF(I14&gt;V8,", si le pieu est armé","")&amp;" (§ 9.8.5 de l'EC2)"</f>
        <v>section d'armatures minimale  (§ 9.8.5 de l'EC2)</v>
      </c>
      <c r="U17" s="33" t="s">
        <v>8</v>
      </c>
      <c r="V17" s="71">
        <f>IF(B5=1,I5,I7)</f>
        <v>3.5</v>
      </c>
      <c r="W17" s="63" t="s">
        <v>70</v>
      </c>
      <c r="Y17" s="12">
        <v>90</v>
      </c>
      <c r="Z17" s="12">
        <v>5</v>
      </c>
      <c r="AA17" s="12">
        <v>44</v>
      </c>
      <c r="AB17" s="12">
        <v>2.8</v>
      </c>
      <c r="AC17" s="12">
        <v>2.8</v>
      </c>
      <c r="AD17" s="12">
        <v>2.6</v>
      </c>
      <c r="AE17" s="12">
        <v>2.6</v>
      </c>
      <c r="AF17" s="12">
        <v>1.4</v>
      </c>
      <c r="AG17" s="13" t="e">
        <f t="shared" si="0"/>
        <v>#REF!</v>
      </c>
    </row>
    <row r="18" spans="1:23" ht="12.75" thickBot="1">
      <c r="A18" s="2" t="s">
        <v>67</v>
      </c>
      <c r="H18" s="19"/>
      <c r="I18" s="16" t="str">
        <f>IF(I14&lt;=PI()/4*0.36,"le pieu doit être armé, car B&lt;= 0,6 m","l'armature du pieu est facultative")</f>
        <v>l'armature du pieu est facultative</v>
      </c>
      <c r="U18" s="33" t="s">
        <v>0</v>
      </c>
      <c r="V18" s="71">
        <f>I6</f>
        <v>2</v>
      </c>
      <c r="W18" s="63" t="s">
        <v>68</v>
      </c>
    </row>
    <row r="19" spans="1:24" ht="14.25" thickTop="1">
      <c r="A19"/>
      <c r="B19" s="100">
        <v>0</v>
      </c>
      <c r="H19" s="19"/>
      <c r="I19" s="18" t="str">
        <f>IF(I14&lt;V8,IF(I15&lt;I17,"KO","OK"),"OK")</f>
        <v>OK</v>
      </c>
      <c r="U19" s="33" t="s">
        <v>8</v>
      </c>
      <c r="V19" s="71">
        <f>IF(B5=1,I5,I9)</f>
        <v>3.5</v>
      </c>
      <c r="W19" s="63" t="s">
        <v>107</v>
      </c>
      <c r="X19" s="63"/>
    </row>
    <row r="20" spans="1:22" ht="13.5">
      <c r="A20"/>
      <c r="B20" s="101">
        <v>0.005</v>
      </c>
      <c r="C20" s="2"/>
      <c r="H20" s="19" t="s">
        <v>35</v>
      </c>
      <c r="I20" s="53">
        <f>PI()*B6*B6/4*B8</f>
        <v>7.853981633974483</v>
      </c>
      <c r="J20" s="1" t="s">
        <v>50</v>
      </c>
      <c r="K20" s="21" t="s">
        <v>51</v>
      </c>
      <c r="U20" s="33" t="s">
        <v>93</v>
      </c>
      <c r="V20" s="72">
        <f>0.9*I11</f>
        <v>45</v>
      </c>
    </row>
    <row r="21" spans="1:23" ht="13.5">
      <c r="A21"/>
      <c r="B21" s="101">
        <v>0.01</v>
      </c>
      <c r="C21" s="2"/>
      <c r="H21" s="19" t="s">
        <v>55</v>
      </c>
      <c r="I21" s="54">
        <f>2*(B6/2*1000-B15)*SIN(PI()/B10)</f>
        <v>321.4540831866754</v>
      </c>
      <c r="J21" s="1" t="s">
        <v>24</v>
      </c>
      <c r="K21" s="21" t="s">
        <v>76</v>
      </c>
      <c r="T21" s="63"/>
      <c r="U21" s="63"/>
      <c r="V21" s="63" t="s">
        <v>109</v>
      </c>
      <c r="W21" s="63"/>
    </row>
    <row r="22" spans="1:56" ht="12">
      <c r="A22"/>
      <c r="B22" s="101">
        <v>0.015</v>
      </c>
      <c r="C22" s="2"/>
      <c r="I22" s="18" t="str">
        <f>IF(I21&lt;=400,"OK","KO")</f>
        <v>OK</v>
      </c>
      <c r="T22" s="63"/>
      <c r="U22" s="73" t="s">
        <v>94</v>
      </c>
      <c r="V22" s="63"/>
      <c r="W22" s="63"/>
      <c r="AT22" s="1">
        <f>feli($C28,AT$27:AU$117,91,2)</f>
        <v>286.64691977586074</v>
      </c>
      <c r="AV22" s="1">
        <f>feli($C28,AV$27:AW$117,91,2)</f>
        <v>216.95717393651267</v>
      </c>
      <c r="AX22" s="1">
        <f>feli($C28,AX$27:AY$117,91,2)</f>
        <v>327.4897346205165</v>
      </c>
      <c r="AZ22" s="1">
        <f>feli($C28,AZ$27:BA$117,91,2)</f>
        <v>436.6571657793493</v>
      </c>
      <c r="BB22" s="1">
        <f>feli($C28,BB$27:BC$117,91,2)</f>
        <v>550.8491491738916</v>
      </c>
      <c r="BD22" s="1">
        <f>feli($C28,BD$27:BE$117,91,2)</f>
        <v>686.5181427838197</v>
      </c>
    </row>
    <row r="23" spans="1:27" ht="14.25" thickBot="1">
      <c r="A23"/>
      <c r="B23" s="102">
        <v>0.02</v>
      </c>
      <c r="C23" s="2"/>
      <c r="F23" s="98" t="s">
        <v>110</v>
      </c>
      <c r="T23" s="63"/>
      <c r="U23" s="63"/>
      <c r="V23" s="63" t="s">
        <v>108</v>
      </c>
      <c r="W23" s="63"/>
      <c r="X23" s="74"/>
      <c r="Y23" s="74"/>
      <c r="Z23" s="74"/>
      <c r="AA23" s="74"/>
    </row>
    <row r="24" spans="1:47" ht="12.75" thickTop="1">
      <c r="A24" s="112"/>
      <c r="B24" s="113"/>
      <c r="C24" s="2"/>
      <c r="D24" s="20"/>
      <c r="V24" s="75" t="s">
        <v>56</v>
      </c>
      <c r="W24" s="68"/>
      <c r="X24" s="66"/>
      <c r="Y24" s="67"/>
      <c r="Z24" s="67"/>
      <c r="AA24" s="67"/>
      <c r="AB24" s="67" t="s">
        <v>59</v>
      </c>
      <c r="AC24" s="67"/>
      <c r="AD24" s="67"/>
      <c r="AE24" s="67"/>
      <c r="AF24" s="67"/>
      <c r="AG24" s="68"/>
      <c r="AK24" s="48" t="s">
        <v>95</v>
      </c>
      <c r="AL24" s="48" t="s">
        <v>97</v>
      </c>
      <c r="AM24" s="48" t="s">
        <v>99</v>
      </c>
      <c r="AN24" s="48" t="s">
        <v>101</v>
      </c>
      <c r="AO24" s="48" t="s">
        <v>103</v>
      </c>
      <c r="AT24" s="106" t="s">
        <v>112</v>
      </c>
      <c r="AU24" s="106"/>
    </row>
    <row r="25" spans="1:61" ht="13.5">
      <c r="A25" s="113"/>
      <c r="B25" s="113"/>
      <c r="I25" s="20" t="str">
        <f>"Excentricités limites pour la charge "&amp;C28&amp;" MN"</f>
        <v>Excentricités limites pour la charge 3,674 MN</v>
      </c>
      <c r="U25" s="33" t="s">
        <v>57</v>
      </c>
      <c r="V25" s="59" t="s">
        <v>46</v>
      </c>
      <c r="W25" s="56"/>
      <c r="X25" s="17">
        <f>Y26/$W26/100</f>
        <v>0</v>
      </c>
      <c r="Y25" s="56"/>
      <c r="Z25" s="76">
        <f>AA26/$W26</f>
        <v>1.5625</v>
      </c>
      <c r="AA25" s="56"/>
      <c r="AB25" s="76">
        <f>AC26/$W26</f>
        <v>3.125</v>
      </c>
      <c r="AC25" s="77"/>
      <c r="AD25" s="76">
        <f>AE26/$W26</f>
        <v>4.6875</v>
      </c>
      <c r="AE25" s="77"/>
      <c r="AF25" s="76">
        <f>AG26/$W26</f>
        <v>6.25</v>
      </c>
      <c r="AG25" s="56"/>
      <c r="AK25" s="48" t="s">
        <v>96</v>
      </c>
      <c r="AL25" s="48" t="s">
        <v>98</v>
      </c>
      <c r="AM25" s="48" t="s">
        <v>100</v>
      </c>
      <c r="AN25" s="48" t="s">
        <v>102</v>
      </c>
      <c r="AO25" s="48" t="s">
        <v>104</v>
      </c>
      <c r="AP25" s="74"/>
      <c r="AQ25" s="74"/>
      <c r="AR25"/>
      <c r="AS25"/>
      <c r="AT25" s="109">
        <f>W26</f>
        <v>0.0032</v>
      </c>
      <c r="AU25" s="108"/>
      <c r="AV25" s="107">
        <f>Y26</f>
        <v>0</v>
      </c>
      <c r="AW25" s="108"/>
      <c r="AX25" s="109">
        <f>AA26</f>
        <v>0.005</v>
      </c>
      <c r="AY25" s="110"/>
      <c r="AZ25" s="109">
        <f>AC26</f>
        <v>0.01</v>
      </c>
      <c r="BA25" s="110"/>
      <c r="BB25" s="109">
        <f>AE26</f>
        <v>0.015</v>
      </c>
      <c r="BC25" s="108"/>
      <c r="BD25" s="109">
        <f>AG26</f>
        <v>0.02</v>
      </c>
      <c r="BE25" s="108"/>
      <c r="BF25"/>
      <c r="BG25"/>
      <c r="BH25"/>
      <c r="BI25"/>
    </row>
    <row r="26" spans="1:72" ht="12">
      <c r="A26" s="114" t="s">
        <v>80</v>
      </c>
      <c r="B26" s="115"/>
      <c r="C26" s="2"/>
      <c r="D26" s="20"/>
      <c r="J26" s="103">
        <f>AV22</f>
        <v>216.95717393651267</v>
      </c>
      <c r="K26" s="2" t="s">
        <v>24</v>
      </c>
      <c r="L26" s="2" t="s">
        <v>115</v>
      </c>
      <c r="U26" s="33" t="s">
        <v>58</v>
      </c>
      <c r="V26" s="57" t="s">
        <v>52</v>
      </c>
      <c r="W26" s="80">
        <f>I16</f>
        <v>0.0032</v>
      </c>
      <c r="X26" s="79" t="s">
        <v>52</v>
      </c>
      <c r="Y26" s="80">
        <f>B19</f>
        <v>0</v>
      </c>
      <c r="Z26" s="79" t="s">
        <v>52</v>
      </c>
      <c r="AA26" s="78">
        <f>B20</f>
        <v>0.005</v>
      </c>
      <c r="AB26" s="79" t="s">
        <v>52</v>
      </c>
      <c r="AC26" s="80">
        <f>B21</f>
        <v>0.01</v>
      </c>
      <c r="AD26" s="79" t="s">
        <v>52</v>
      </c>
      <c r="AE26" s="80">
        <f>B22</f>
        <v>0.015</v>
      </c>
      <c r="AF26" s="79" t="s">
        <v>52</v>
      </c>
      <c r="AG26" s="80">
        <f>B23</f>
        <v>0.02</v>
      </c>
      <c r="AI26" s="20" t="s">
        <v>86</v>
      </c>
      <c r="AR26"/>
      <c r="AS26"/>
      <c r="AT26" s="1" t="s">
        <v>113</v>
      </c>
      <c r="AU26" s="1" t="s">
        <v>114</v>
      </c>
      <c r="AV26" s="1" t="s">
        <v>113</v>
      </c>
      <c r="AW26" s="1" t="s">
        <v>114</v>
      </c>
      <c r="AX26" s="1" t="s">
        <v>113</v>
      </c>
      <c r="AY26" s="1" t="s">
        <v>114</v>
      </c>
      <c r="AZ26" s="1" t="s">
        <v>113</v>
      </c>
      <c r="BA26" s="1" t="s">
        <v>114</v>
      </c>
      <c r="BB26" s="1" t="s">
        <v>113</v>
      </c>
      <c r="BC26" s="1" t="s">
        <v>114</v>
      </c>
      <c r="BD26" s="1" t="s">
        <v>113</v>
      </c>
      <c r="BE26" s="1" t="s">
        <v>114</v>
      </c>
      <c r="BF26"/>
      <c r="BG26"/>
      <c r="BH26"/>
      <c r="BI26"/>
      <c r="BL26"/>
      <c r="BM26"/>
      <c r="BN26"/>
      <c r="BO26"/>
      <c r="BP26"/>
      <c r="BQ26"/>
      <c r="BR26"/>
      <c r="BS26"/>
      <c r="BT26"/>
    </row>
    <row r="27" spans="1:72" ht="14.25" thickBot="1">
      <c r="A27" s="112"/>
      <c r="B27" s="115"/>
      <c r="C27" s="1">
        <v>1</v>
      </c>
      <c r="D27" s="22">
        <v>2</v>
      </c>
      <c r="E27" s="1">
        <v>3</v>
      </c>
      <c r="F27" s="22">
        <v>4</v>
      </c>
      <c r="G27" s="1">
        <v>5</v>
      </c>
      <c r="H27" s="22">
        <v>6</v>
      </c>
      <c r="J27" s="111">
        <f>AT22</f>
        <v>286.64691977586074</v>
      </c>
      <c r="K27" s="2" t="s">
        <v>24</v>
      </c>
      <c r="L27" s="2" t="str">
        <f>"pour section armée à "&amp;ROUND(I16*100,3)&amp;"%"</f>
        <v>pour section armée à 0,32%</v>
      </c>
      <c r="T27" s="66" t="s">
        <v>49</v>
      </c>
      <c r="U27" s="68" t="s">
        <v>48</v>
      </c>
      <c r="V27" s="59"/>
      <c r="W27" s="61" t="s">
        <v>47</v>
      </c>
      <c r="X27" s="59" t="s">
        <v>46</v>
      </c>
      <c r="Y27" s="61" t="s">
        <v>47</v>
      </c>
      <c r="Z27" s="59" t="s">
        <v>46</v>
      </c>
      <c r="AA27" s="61" t="s">
        <v>47</v>
      </c>
      <c r="AB27" s="59" t="s">
        <v>46</v>
      </c>
      <c r="AC27" s="61" t="s">
        <v>47</v>
      </c>
      <c r="AD27" s="59" t="s">
        <v>46</v>
      </c>
      <c r="AE27" s="61" t="s">
        <v>47</v>
      </c>
      <c r="AF27" s="59" t="s">
        <v>46</v>
      </c>
      <c r="AG27" s="61" t="s">
        <v>47</v>
      </c>
      <c r="AI27" s="81"/>
      <c r="AJ27" s="82">
        <f>W26</f>
        <v>0.0032</v>
      </c>
      <c r="AK27" s="82">
        <f>Y26</f>
        <v>0</v>
      </c>
      <c r="AL27" s="82">
        <f>AA26</f>
        <v>0.005</v>
      </c>
      <c r="AM27" s="82">
        <f>AC26</f>
        <v>0.01</v>
      </c>
      <c r="AN27" s="82">
        <f>AE26</f>
        <v>0.015</v>
      </c>
      <c r="AO27" s="82">
        <f>AG26</f>
        <v>0.02</v>
      </c>
      <c r="AP27" s="83" t="s">
        <v>105</v>
      </c>
      <c r="AQ27" s="84" t="s">
        <v>83</v>
      </c>
      <c r="AR27"/>
      <c r="AS27" s="1">
        <v>1</v>
      </c>
      <c r="AT27" s="105">
        <f aca="true" t="shared" si="1" ref="AT27:AW28">V28</f>
        <v>-1.1710069312416278</v>
      </c>
      <c r="AU27" s="105">
        <f t="shared" si="1"/>
        <v>0</v>
      </c>
      <c r="AV27" s="1">
        <f t="shared" si="1"/>
        <v>0</v>
      </c>
      <c r="AW27" s="1">
        <f t="shared" si="1"/>
        <v>0</v>
      </c>
      <c r="AX27" s="1">
        <f aca="true" t="shared" si="2" ref="AX27:BE42">Z28</f>
        <v>-1.829698330065044</v>
      </c>
      <c r="AY27" s="1">
        <f t="shared" si="2"/>
        <v>-1.1102230246251565E-16</v>
      </c>
      <c r="AZ27" s="1">
        <f t="shared" si="2"/>
        <v>-3.659396660130088</v>
      </c>
      <c r="BA27" s="1">
        <f t="shared" si="2"/>
        <v>-2.220446049250313E-16</v>
      </c>
      <c r="BB27" s="1">
        <f t="shared" si="2"/>
        <v>-5.489094990195131</v>
      </c>
      <c r="BC27" s="1">
        <f t="shared" si="2"/>
        <v>0</v>
      </c>
      <c r="BD27" s="1">
        <f t="shared" si="2"/>
        <v>-7.318793320260176</v>
      </c>
      <c r="BE27" s="1">
        <f t="shared" si="2"/>
        <v>-4.440892098500626E-16</v>
      </c>
      <c r="BF27"/>
      <c r="BG27"/>
      <c r="BH27"/>
      <c r="BI27"/>
      <c r="BL27"/>
      <c r="BM27"/>
      <c r="BN27"/>
      <c r="BO27"/>
      <c r="BP27"/>
      <c r="BQ27"/>
      <c r="BR27"/>
      <c r="BS27"/>
      <c r="BT27"/>
    </row>
    <row r="28" spans="1:72" ht="14.25" thickTop="1">
      <c r="A28" s="116" t="s">
        <v>81</v>
      </c>
      <c r="B28" s="117" t="s">
        <v>50</v>
      </c>
      <c r="C28" s="39">
        <v>3.674</v>
      </c>
      <c r="D28" s="40">
        <f>C28</f>
        <v>3.674</v>
      </c>
      <c r="E28" s="40">
        <f>D28</f>
        <v>3.674</v>
      </c>
      <c r="F28" s="40">
        <f>E28</f>
        <v>3.674</v>
      </c>
      <c r="G28" s="40">
        <f>F28</f>
        <v>3.674</v>
      </c>
      <c r="H28" s="41">
        <f>G28</f>
        <v>3.674</v>
      </c>
      <c r="J28" s="104">
        <f>BD22</f>
        <v>686.5181427838197</v>
      </c>
      <c r="L28" s="2" t="str">
        <f>"pour section armée à "&amp;ROUND(B23*100,3)&amp;"%"</f>
        <v>pour section armée à 2%</v>
      </c>
      <c r="R28" s="1" t="s">
        <v>92</v>
      </c>
      <c r="S28" s="49">
        <v>0</v>
      </c>
      <c r="T28" s="47">
        <f>-(20-S28)/20*V$20</f>
        <v>-45</v>
      </c>
      <c r="U28" s="47">
        <f aca="true" t="shared" si="3" ref="U28:U49">-V$20</f>
        <v>-45</v>
      </c>
      <c r="V28" s="85">
        <f aca="true" t="shared" si="4" ref="V28:V59">fNMR(1,Q$2,B,U28,T28,fcd,eca,ecb,nx,fyk,gS,euk,ks,nac,enr,phi,1)</f>
        <v>-1.1710069312416278</v>
      </c>
      <c r="W28" s="48">
        <f aca="true" t="shared" si="5" ref="W28:W59">fNMR(1,Q$2,B,U28,T28,fcd,eca,ecb,nx,fyk,gS,euk,ks,nac,enr,phi,2)</f>
        <v>0</v>
      </c>
      <c r="X28" s="48">
        <f>fNMR(X$25,Q$2,B,$U28,$T28,fcd,eca,ecb,nx,fyk,gS,euk,ks,nac,enr,phi,1)</f>
        <v>0</v>
      </c>
      <c r="Y28" s="48">
        <f>fNMR(X$25,Q$2,B,$U28,$T28,fcd,eca,ecb,nx,fyk,gS,euk,ks,nac,enr,phi,2)</f>
        <v>0</v>
      </c>
      <c r="Z28" s="48">
        <f>fNMR(Z$25,#REF!,B,$U28,$T28,fcd,eca,ecb,nx,fyk,gS,euk,ks,nac,enr,phi,1)</f>
        <v>-1.829698330065044</v>
      </c>
      <c r="AA28" s="48">
        <f>fNMR(Z$25,#REF!,B,$U28,$T28,fcd,eca,ecb,nx,fyk,gS,euk,ks,nac,enr,phi,2)</f>
        <v>-1.1102230246251565E-16</v>
      </c>
      <c r="AB28" s="48">
        <f>fNMR(AB$25,T$2,B,$U28,$T28,fcd,eca,ecb,nx,fyk,gS,euk,ks,nac,enr,phi,1)</f>
        <v>-3.659396660130088</v>
      </c>
      <c r="AC28" s="48">
        <f>fNMR(AB$25,T$2,B,$U28,$T28,fcd,eca,ecb,nx,fyk,gS,euk,ks,nac,enr,phi,2)</f>
        <v>-2.220446049250313E-16</v>
      </c>
      <c r="AD28" s="48">
        <f>fNMR(AD$25,V$2,B,$U28,$T28,fcd,eca,ecb,nx,fyk,gS,euk,ks,nac,enr,phi,1)</f>
        <v>-5.489094990195131</v>
      </c>
      <c r="AE28" s="48">
        <f>fNMR(AD$25,V$2,B,$U28,$T28,fcd,eca,ecb,nx,fyk,gS,euk,ks,nac,enr,phi,2)</f>
        <v>0</v>
      </c>
      <c r="AF28" s="48">
        <f>fNMR(AF$25,X$2,B,$U28,$T28,fcd,eca,ecb,nx,fyk,gS,euk,ks,nac,enr,phi,1)</f>
        <v>-7.318793320260176</v>
      </c>
      <c r="AG28" s="48">
        <f>fNMR(AF$25,X$2,B,$U28,$T28,fcd,eca,ecb,nx,fyk,gS,euk,ks,nac,enr,phi,2)</f>
        <v>-4.440892098500626E-16</v>
      </c>
      <c r="AH28" s="48">
        <v>1</v>
      </c>
      <c r="AI28" s="86">
        <f>X28</f>
        <v>0</v>
      </c>
      <c r="AJ28" s="47"/>
      <c r="AK28" s="47">
        <f>Y28</f>
        <v>0</v>
      </c>
      <c r="AL28" s="47"/>
      <c r="AM28" s="47"/>
      <c r="AN28" s="47"/>
      <c r="AO28" s="47"/>
      <c r="AP28" s="47"/>
      <c r="AQ28" s="87"/>
      <c r="AR28"/>
      <c r="AS28" s="1">
        <v>2</v>
      </c>
      <c r="AT28" s="105">
        <f t="shared" si="1"/>
        <v>-1.1689506160501875</v>
      </c>
      <c r="AU28" s="105">
        <f t="shared" si="1"/>
        <v>0.0003627339997701595</v>
      </c>
      <c r="AV28" s="1">
        <f t="shared" si="1"/>
        <v>0</v>
      </c>
      <c r="AW28" s="1">
        <f t="shared" si="1"/>
        <v>0</v>
      </c>
      <c r="AX28" s="1">
        <f t="shared" si="2"/>
        <v>-1.8264853375784178</v>
      </c>
      <c r="AY28" s="1">
        <f t="shared" si="2"/>
        <v>0.0005667718746408257</v>
      </c>
      <c r="AZ28" s="1">
        <f t="shared" si="2"/>
        <v>-3.6529706751568356</v>
      </c>
      <c r="BA28" s="1">
        <f t="shared" si="2"/>
        <v>0.0011335437492816514</v>
      </c>
      <c r="BB28" s="1">
        <f t="shared" si="2"/>
        <v>-5.479456012735253</v>
      </c>
      <c r="BC28" s="1">
        <f t="shared" si="2"/>
        <v>0.001700315623922588</v>
      </c>
      <c r="BD28" s="1">
        <f t="shared" si="2"/>
        <v>-7.305941350313671</v>
      </c>
      <c r="BE28" s="1">
        <f t="shared" si="2"/>
        <v>0.0022670874985633027</v>
      </c>
      <c r="BF28"/>
      <c r="BG28"/>
      <c r="BH28"/>
      <c r="BI28"/>
      <c r="BL28"/>
      <c r="BM28"/>
      <c r="BN28"/>
      <c r="BO28"/>
      <c r="BP28"/>
      <c r="BQ28"/>
      <c r="BR28"/>
      <c r="BS28"/>
      <c r="BT28"/>
    </row>
    <row r="29" spans="1:72" ht="12.75" thickBot="1">
      <c r="A29" s="118" t="s">
        <v>82</v>
      </c>
      <c r="B29" s="119" t="s">
        <v>24</v>
      </c>
      <c r="C29" s="42">
        <v>50</v>
      </c>
      <c r="D29" s="43">
        <v>100</v>
      </c>
      <c r="E29" s="43">
        <v>150</v>
      </c>
      <c r="F29" s="43">
        <v>200</v>
      </c>
      <c r="G29" s="43">
        <v>250</v>
      </c>
      <c r="H29" s="44">
        <v>287</v>
      </c>
      <c r="S29" s="50">
        <v>1</v>
      </c>
      <c r="T29" s="47">
        <f aca="true" t="shared" si="6" ref="T29:T48">-(20-S29)/20*V$20</f>
        <v>-42.75</v>
      </c>
      <c r="U29" s="47">
        <f t="shared" si="3"/>
        <v>-45</v>
      </c>
      <c r="V29" s="85">
        <f t="shared" si="4"/>
        <v>-1.1689506160501875</v>
      </c>
      <c r="W29" s="48">
        <f t="shared" si="5"/>
        <v>0.0003627339997701595</v>
      </c>
      <c r="X29" s="48">
        <f aca="true" t="shared" si="7" ref="X29:X60">fNMR(Y$26,Q$2,B,U29,T29,fcd,eca,ecb,nx,fyk,gS,euk,ks,nac,enr,phi,1)</f>
        <v>0</v>
      </c>
      <c r="Y29" s="48">
        <f aca="true" t="shared" si="8" ref="Y29:Y60">fNMR(Y$26,Q$2,B,U29,T29,fcd,eca,ecb,nx,fyk,gS,euk,ks,nac,enr,phi,2)</f>
        <v>0</v>
      </c>
      <c r="Z29" s="74">
        <f aca="true" t="shared" si="9" ref="Z29:Z60">fNMR(Z$25,Q$2,B$6,U29,T29,B$8,V$16,V$17,V$18,B$12,B$13,I$11,I$12,V$11,I$13,V$10,1)</f>
        <v>-1.8264853375784178</v>
      </c>
      <c r="AA29" s="74">
        <f aca="true" t="shared" si="10" ref="AA29:AA60">fNMR(Z$25,Q$2,B$6,U29,T29,B$8,V$16,V$17,V$18,B$12,B$13,I$11,I$12,V$11,I$13,V$10,2)</f>
        <v>0.0005667718746408257</v>
      </c>
      <c r="AB29" s="48">
        <f aca="true" t="shared" si="11" ref="AB29:AB60">fNMR(AB$25,Q$2,B$6,U29,T29,B$8,V$16,V$17,V$18,B$12,B$13,I$11,I$12,V$11,I$13,V$10,1)</f>
        <v>-3.6529706751568356</v>
      </c>
      <c r="AC29" s="48">
        <f aca="true" t="shared" si="12" ref="AC29:AC60">fNMR(AB$25,Q$2,B$6,U29,T29,B$8,V$16,V$17,V$18,B$12,B$13,I$11,I$12,V$11,I$13,V$10,2)</f>
        <v>0.0011335437492816514</v>
      </c>
      <c r="AD29" s="48">
        <f aca="true" t="shared" si="13" ref="AD29:AD60">fNMR(AD$25,Q$2,B$6,U29,T29,B$8,V$16,V$17,V$18,B$12,B$13,I$11,I$12,V$11,I$13,V$10,1)</f>
        <v>-5.479456012735253</v>
      </c>
      <c r="AE29" s="48">
        <f aca="true" t="shared" si="14" ref="AE29:AE60">fNMR(AD$25,Q$2,B$6,U29,T29,B$8,V$16,V$17,V$18,B$12,B$13,I$11,I$12,V$11,I$13,V$10,2)</f>
        <v>0.001700315623922588</v>
      </c>
      <c r="AF29" s="48">
        <f aca="true" t="shared" si="15" ref="AF29:AF60">fNMR(AF$25,Q$2,B$6,U29,T29,B$8,V$16,V$17,V$18,B$12,B$13,I$11,I$12,V$11,I$13,V$10,1)</f>
        <v>-7.305941350313671</v>
      </c>
      <c r="AG29" s="48">
        <f aca="true" t="shared" si="16" ref="AG29:AG60">fNMR(AF$25,Q$2,B$6,U29,T29,B$8,V$16,V$17,V$18,B$12,B$13,I$11,I$12,V$11,I$13,V$10,2)</f>
        <v>0.0022670874985633027</v>
      </c>
      <c r="AH29" s="48">
        <v>2</v>
      </c>
      <c r="AI29" s="86">
        <f aca="true" t="shared" si="17" ref="AI29:AI92">X29</f>
        <v>0</v>
      </c>
      <c r="AJ29" s="47"/>
      <c r="AK29" s="47">
        <f aca="true" t="shared" si="18" ref="AK29:AK92">Y29</f>
        <v>0</v>
      </c>
      <c r="AL29" s="47"/>
      <c r="AM29" s="47"/>
      <c r="AN29" s="47"/>
      <c r="AO29" s="47"/>
      <c r="AP29" s="47"/>
      <c r="AQ29" s="87"/>
      <c r="AR29"/>
      <c r="AS29" s="1">
        <v>3</v>
      </c>
      <c r="AT29" s="105">
        <f aca="true" t="shared" si="19" ref="AT29:AU47">V30</f>
        <v>-1.166894300858747</v>
      </c>
      <c r="AU29" s="105">
        <f t="shared" si="19"/>
        <v>0.000725467999540208</v>
      </c>
      <c r="AV29" s="1">
        <f aca="true" t="shared" si="20" ref="AV29:AV47">X30</f>
        <v>0</v>
      </c>
      <c r="AW29" s="1">
        <f aca="true" t="shared" si="21" ref="AW29:AW47">Y30</f>
        <v>0</v>
      </c>
      <c r="AX29" s="1">
        <f t="shared" si="2"/>
        <v>-1.8232723450917916</v>
      </c>
      <c r="AY29" s="1">
        <f t="shared" si="2"/>
        <v>0.0011335437492818734</v>
      </c>
      <c r="AZ29" s="1">
        <f t="shared" si="2"/>
        <v>-3.646544690183583</v>
      </c>
      <c r="BA29" s="1">
        <f t="shared" si="2"/>
        <v>0.002267087498563747</v>
      </c>
      <c r="BB29" s="1">
        <f t="shared" si="2"/>
        <v>-5.469817035275375</v>
      </c>
      <c r="BC29" s="1">
        <f t="shared" si="2"/>
        <v>0.003400631247845176</v>
      </c>
      <c r="BD29" s="1">
        <f t="shared" si="2"/>
        <v>-7.293089380367166</v>
      </c>
      <c r="BE29" s="1">
        <f t="shared" si="2"/>
        <v>0.004534174997127494</v>
      </c>
      <c r="BF29"/>
      <c r="BG29"/>
      <c r="BH29"/>
      <c r="BI29"/>
      <c r="BL29"/>
      <c r="BM29"/>
      <c r="BN29"/>
      <c r="BO29"/>
      <c r="BP29"/>
      <c r="BQ29"/>
      <c r="BR29"/>
      <c r="BS29"/>
      <c r="BT29"/>
    </row>
    <row r="30" spans="1:72" ht="14.25" thickTop="1">
      <c r="A30" s="118" t="s">
        <v>84</v>
      </c>
      <c r="B30" s="119" t="s">
        <v>85</v>
      </c>
      <c r="C30" s="45">
        <f aca="true" t="shared" si="22" ref="C30:H30">C28*C29/1000</f>
        <v>0.1837</v>
      </c>
      <c r="D30" s="45">
        <f t="shared" si="22"/>
        <v>0.3674</v>
      </c>
      <c r="E30" s="45">
        <f t="shared" si="22"/>
        <v>0.5511</v>
      </c>
      <c r="F30" s="45">
        <f t="shared" si="22"/>
        <v>0.7348</v>
      </c>
      <c r="G30" s="45">
        <f t="shared" si="22"/>
        <v>0.9185</v>
      </c>
      <c r="H30" s="45">
        <f t="shared" si="22"/>
        <v>1.0544379999999998</v>
      </c>
      <c r="S30" s="50">
        <v>2</v>
      </c>
      <c r="T30" s="47">
        <f t="shared" si="6"/>
        <v>-40.5</v>
      </c>
      <c r="U30" s="47">
        <f t="shared" si="3"/>
        <v>-45</v>
      </c>
      <c r="V30" s="85">
        <f t="shared" si="4"/>
        <v>-1.166894300858747</v>
      </c>
      <c r="W30" s="48">
        <f t="shared" si="5"/>
        <v>0.000725467999540208</v>
      </c>
      <c r="X30" s="48">
        <f t="shared" si="7"/>
        <v>0</v>
      </c>
      <c r="Y30" s="48">
        <f t="shared" si="8"/>
        <v>0</v>
      </c>
      <c r="Z30" s="74">
        <f t="shared" si="9"/>
        <v>-1.8232723450917916</v>
      </c>
      <c r="AA30" s="74">
        <f t="shared" si="10"/>
        <v>0.0011335437492818734</v>
      </c>
      <c r="AB30" s="48">
        <f t="shared" si="11"/>
        <v>-3.646544690183583</v>
      </c>
      <c r="AC30" s="48">
        <f t="shared" si="12"/>
        <v>0.002267087498563747</v>
      </c>
      <c r="AD30" s="48">
        <f t="shared" si="13"/>
        <v>-5.469817035275375</v>
      </c>
      <c r="AE30" s="48">
        <f t="shared" si="14"/>
        <v>0.003400631247845176</v>
      </c>
      <c r="AF30" s="48">
        <f t="shared" si="15"/>
        <v>-7.293089380367166</v>
      </c>
      <c r="AG30" s="48">
        <f t="shared" si="16"/>
        <v>0.004534174997127494</v>
      </c>
      <c r="AH30" s="48">
        <v>3</v>
      </c>
      <c r="AI30" s="86">
        <f t="shared" si="17"/>
        <v>0</v>
      </c>
      <c r="AJ30" s="47"/>
      <c r="AK30" s="47">
        <f t="shared" si="18"/>
        <v>0</v>
      </c>
      <c r="AL30" s="47"/>
      <c r="AM30" s="47"/>
      <c r="AN30" s="47"/>
      <c r="AO30" s="47"/>
      <c r="AP30" s="47"/>
      <c r="AQ30" s="87"/>
      <c r="AR30"/>
      <c r="AS30" s="1">
        <v>4</v>
      </c>
      <c r="AT30" s="105">
        <f t="shared" si="19"/>
        <v>-1.1648379856673063</v>
      </c>
      <c r="AU30" s="105">
        <f t="shared" si="19"/>
        <v>0.0010882019993103675</v>
      </c>
      <c r="AV30" s="1">
        <f t="shared" si="20"/>
        <v>0</v>
      </c>
      <c r="AW30" s="1">
        <f t="shared" si="21"/>
        <v>0</v>
      </c>
      <c r="AX30" s="1">
        <f t="shared" si="2"/>
        <v>-1.8200593526051663</v>
      </c>
      <c r="AY30" s="1">
        <f t="shared" si="2"/>
        <v>0.001700315623922477</v>
      </c>
      <c r="AZ30" s="1">
        <f t="shared" si="2"/>
        <v>-3.6401187052103325</v>
      </c>
      <c r="BA30" s="1">
        <f t="shared" si="2"/>
        <v>0.003400631247844954</v>
      </c>
      <c r="BB30" s="1">
        <f t="shared" si="2"/>
        <v>-5.460178057815497</v>
      </c>
      <c r="BC30" s="1">
        <f t="shared" si="2"/>
        <v>0.00510094687176732</v>
      </c>
      <c r="BD30" s="1">
        <f t="shared" si="2"/>
        <v>-7.280237410420665</v>
      </c>
      <c r="BE30" s="1">
        <f t="shared" si="2"/>
        <v>0.006801262495689908</v>
      </c>
      <c r="BF30"/>
      <c r="BG30"/>
      <c r="BH30"/>
      <c r="BI30"/>
      <c r="BL30"/>
      <c r="BM30"/>
      <c r="BN30"/>
      <c r="BO30"/>
      <c r="BP30"/>
      <c r="BQ30"/>
      <c r="BR30"/>
      <c r="BS30"/>
      <c r="BT30"/>
    </row>
    <row r="31" spans="1:72" ht="14.25">
      <c r="A31" s="120" t="s">
        <v>0</v>
      </c>
      <c r="B31" s="121"/>
      <c r="C31" s="25">
        <f aca="true" t="shared" si="23" ref="C31:H31">C28/$B8/$I14</f>
        <v>0.4677882087356988</v>
      </c>
      <c r="D31" s="25">
        <f t="shared" si="23"/>
        <v>0.4677882087356988</v>
      </c>
      <c r="E31" s="25">
        <f t="shared" si="23"/>
        <v>0.4677882087356988</v>
      </c>
      <c r="F31" s="25">
        <f t="shared" si="23"/>
        <v>0.4677882087356988</v>
      </c>
      <c r="G31" s="25">
        <f t="shared" si="23"/>
        <v>0.4677882087356988</v>
      </c>
      <c r="H31" s="25">
        <f t="shared" si="23"/>
        <v>0.4677882087356988</v>
      </c>
      <c r="I31" s="38" t="s">
        <v>87</v>
      </c>
      <c r="S31" s="50">
        <v>3</v>
      </c>
      <c r="T31" s="47">
        <f t="shared" si="6"/>
        <v>-38.25</v>
      </c>
      <c r="U31" s="47">
        <f t="shared" si="3"/>
        <v>-45</v>
      </c>
      <c r="V31" s="85">
        <f t="shared" si="4"/>
        <v>-1.1648379856673063</v>
      </c>
      <c r="W31" s="48">
        <f t="shared" si="5"/>
        <v>0.0010882019993103675</v>
      </c>
      <c r="X31" s="48">
        <f t="shared" si="7"/>
        <v>0</v>
      </c>
      <c r="Y31" s="48">
        <f t="shared" si="8"/>
        <v>0</v>
      </c>
      <c r="Z31" s="74">
        <f t="shared" si="9"/>
        <v>-1.8200593526051663</v>
      </c>
      <c r="AA31" s="74">
        <f t="shared" si="10"/>
        <v>0.001700315623922477</v>
      </c>
      <c r="AB31" s="48">
        <f t="shared" si="11"/>
        <v>-3.6401187052103325</v>
      </c>
      <c r="AC31" s="48">
        <f t="shared" si="12"/>
        <v>0.003400631247844954</v>
      </c>
      <c r="AD31" s="48">
        <f t="shared" si="13"/>
        <v>-5.460178057815497</v>
      </c>
      <c r="AE31" s="48">
        <f t="shared" si="14"/>
        <v>0.00510094687176732</v>
      </c>
      <c r="AF31" s="48">
        <f t="shared" si="15"/>
        <v>-7.280237410420665</v>
      </c>
      <c r="AG31" s="48">
        <f t="shared" si="16"/>
        <v>0.006801262495689908</v>
      </c>
      <c r="AH31" s="48">
        <v>4</v>
      </c>
      <c r="AI31" s="86">
        <f t="shared" si="17"/>
        <v>0</v>
      </c>
      <c r="AJ31" s="47"/>
      <c r="AK31" s="47">
        <f t="shared" si="18"/>
        <v>0</v>
      </c>
      <c r="AL31" s="47"/>
      <c r="AM31" s="47"/>
      <c r="AN31" s="47"/>
      <c r="AO31" s="47"/>
      <c r="AP31" s="47"/>
      <c r="AQ31" s="87"/>
      <c r="AR31"/>
      <c r="AS31" s="1">
        <v>5</v>
      </c>
      <c r="AT31" s="105">
        <f t="shared" si="19"/>
        <v>-1.1627816704758658</v>
      </c>
      <c r="AU31" s="105">
        <f t="shared" si="19"/>
        <v>0.001450935999080416</v>
      </c>
      <c r="AV31" s="1">
        <f t="shared" si="20"/>
        <v>0</v>
      </c>
      <c r="AW31" s="1">
        <f t="shared" si="21"/>
        <v>0</v>
      </c>
      <c r="AX31" s="1">
        <f t="shared" si="2"/>
        <v>-1.81684636011854</v>
      </c>
      <c r="AY31" s="1">
        <f t="shared" si="2"/>
        <v>0.0022670874985634137</v>
      </c>
      <c r="AZ31" s="1">
        <f t="shared" si="2"/>
        <v>-3.63369272023708</v>
      </c>
      <c r="BA31" s="1">
        <f t="shared" si="2"/>
        <v>0.0045341749971268275</v>
      </c>
      <c r="BB31" s="1">
        <f t="shared" si="2"/>
        <v>-5.45053908035562</v>
      </c>
      <c r="BC31" s="1">
        <f t="shared" si="2"/>
        <v>0.006801262495689908</v>
      </c>
      <c r="BD31" s="1">
        <f t="shared" si="2"/>
        <v>-7.26738544047416</v>
      </c>
      <c r="BE31" s="1">
        <f t="shared" si="2"/>
        <v>0.009068349994253655</v>
      </c>
      <c r="BF31"/>
      <c r="BG31"/>
      <c r="BH31"/>
      <c r="BI31"/>
      <c r="BL31"/>
      <c r="BM31"/>
      <c r="BN31"/>
      <c r="BO31"/>
      <c r="BP31"/>
      <c r="BQ31"/>
      <c r="BR31"/>
      <c r="BS31"/>
      <c r="BT31"/>
    </row>
    <row r="32" spans="1:72" ht="13.5">
      <c r="A32" s="122" t="s">
        <v>6</v>
      </c>
      <c r="B32" s="123"/>
      <c r="C32" s="30">
        <f aca="true" t="shared" si="24" ref="C32:H32">C29/B/1000</f>
        <v>0.05</v>
      </c>
      <c r="D32" s="30">
        <f t="shared" si="24"/>
        <v>0.1</v>
      </c>
      <c r="E32" s="30">
        <f t="shared" si="24"/>
        <v>0.15</v>
      </c>
      <c r="F32" s="30">
        <f t="shared" si="24"/>
        <v>0.2</v>
      </c>
      <c r="G32" s="30">
        <f t="shared" si="24"/>
        <v>0.25</v>
      </c>
      <c r="H32" s="30">
        <f t="shared" si="24"/>
        <v>0.287</v>
      </c>
      <c r="I32" s="38" t="s">
        <v>88</v>
      </c>
      <c r="S32" s="50">
        <v>4</v>
      </c>
      <c r="T32" s="47">
        <f t="shared" si="6"/>
        <v>-36</v>
      </c>
      <c r="U32" s="47">
        <f t="shared" si="3"/>
        <v>-45</v>
      </c>
      <c r="V32" s="85">
        <f t="shared" si="4"/>
        <v>-1.1627816704758658</v>
      </c>
      <c r="W32" s="48">
        <f t="shared" si="5"/>
        <v>0.001450935999080416</v>
      </c>
      <c r="X32" s="48">
        <f t="shared" si="7"/>
        <v>0</v>
      </c>
      <c r="Y32" s="48">
        <f t="shared" si="8"/>
        <v>0</v>
      </c>
      <c r="Z32" s="74">
        <f t="shared" si="9"/>
        <v>-1.81684636011854</v>
      </c>
      <c r="AA32" s="74">
        <f t="shared" si="10"/>
        <v>0.0022670874985634137</v>
      </c>
      <c r="AB32" s="48">
        <f t="shared" si="11"/>
        <v>-3.63369272023708</v>
      </c>
      <c r="AC32" s="48">
        <f t="shared" si="12"/>
        <v>0.0045341749971268275</v>
      </c>
      <c r="AD32" s="48">
        <f t="shared" si="13"/>
        <v>-5.45053908035562</v>
      </c>
      <c r="AE32" s="48">
        <f t="shared" si="14"/>
        <v>0.006801262495689908</v>
      </c>
      <c r="AF32" s="48">
        <f t="shared" si="15"/>
        <v>-7.26738544047416</v>
      </c>
      <c r="AG32" s="48">
        <f t="shared" si="16"/>
        <v>0.009068349994253655</v>
      </c>
      <c r="AH32" s="48">
        <v>5</v>
      </c>
      <c r="AI32" s="86">
        <f t="shared" si="17"/>
        <v>0</v>
      </c>
      <c r="AJ32" s="47"/>
      <c r="AK32" s="47">
        <f t="shared" si="18"/>
        <v>0</v>
      </c>
      <c r="AL32" s="47"/>
      <c r="AM32" s="47"/>
      <c r="AN32" s="47"/>
      <c r="AO32" s="47"/>
      <c r="AP32" s="47"/>
      <c r="AQ32" s="87"/>
      <c r="AR32"/>
      <c r="AS32" s="1">
        <v>6</v>
      </c>
      <c r="AT32" s="105">
        <f t="shared" si="19"/>
        <v>-1.1607253552844252</v>
      </c>
      <c r="AU32" s="105">
        <f t="shared" si="19"/>
        <v>0.0018136699988505756</v>
      </c>
      <c r="AV32" s="1">
        <f t="shared" si="20"/>
        <v>0</v>
      </c>
      <c r="AW32" s="1">
        <f t="shared" si="21"/>
        <v>0</v>
      </c>
      <c r="AX32" s="1">
        <f t="shared" si="2"/>
        <v>-1.8136333676319139</v>
      </c>
      <c r="AY32" s="1">
        <f t="shared" si="2"/>
        <v>0.0028338593732043504</v>
      </c>
      <c r="AZ32" s="1">
        <f t="shared" si="2"/>
        <v>-3.6272667352638277</v>
      </c>
      <c r="BA32" s="1">
        <f t="shared" si="2"/>
        <v>0.005667718746408701</v>
      </c>
      <c r="BB32" s="1">
        <f t="shared" si="2"/>
        <v>-5.440900102895743</v>
      </c>
      <c r="BC32" s="1">
        <f t="shared" si="2"/>
        <v>0.008501578119612052</v>
      </c>
      <c r="BD32" s="1">
        <f t="shared" si="2"/>
        <v>-7.254533470527655</v>
      </c>
      <c r="BE32" s="1">
        <f t="shared" si="2"/>
        <v>0.011335437492817402</v>
      </c>
      <c r="BF32"/>
      <c r="BG32"/>
      <c r="BH32"/>
      <c r="BI32"/>
      <c r="BL32"/>
      <c r="BM32"/>
      <c r="BN32"/>
      <c r="BO32"/>
      <c r="BP32"/>
      <c r="BQ32"/>
      <c r="BR32"/>
      <c r="BS32"/>
      <c r="BT32"/>
    </row>
    <row r="33" spans="19:72" ht="12">
      <c r="S33" s="50">
        <v>5</v>
      </c>
      <c r="T33" s="47">
        <f t="shared" si="6"/>
        <v>-33.75</v>
      </c>
      <c r="U33" s="47">
        <f t="shared" si="3"/>
        <v>-45</v>
      </c>
      <c r="V33" s="85">
        <f t="shared" si="4"/>
        <v>-1.1607253552844252</v>
      </c>
      <c r="W33" s="48">
        <f t="shared" si="5"/>
        <v>0.0018136699988505756</v>
      </c>
      <c r="X33" s="48">
        <f t="shared" si="7"/>
        <v>0</v>
      </c>
      <c r="Y33" s="48">
        <f t="shared" si="8"/>
        <v>0</v>
      </c>
      <c r="Z33" s="74">
        <f t="shared" si="9"/>
        <v>-1.8136333676319139</v>
      </c>
      <c r="AA33" s="74">
        <f t="shared" si="10"/>
        <v>0.0028338593732043504</v>
      </c>
      <c r="AB33" s="48">
        <f t="shared" si="11"/>
        <v>-3.6272667352638277</v>
      </c>
      <c r="AC33" s="48">
        <f t="shared" si="12"/>
        <v>0.005667718746408701</v>
      </c>
      <c r="AD33" s="48">
        <f t="shared" si="13"/>
        <v>-5.440900102895743</v>
      </c>
      <c r="AE33" s="48">
        <f t="shared" si="14"/>
        <v>0.008501578119612052</v>
      </c>
      <c r="AF33" s="48">
        <f t="shared" si="15"/>
        <v>-7.254533470527655</v>
      </c>
      <c r="AG33" s="48">
        <f t="shared" si="16"/>
        <v>0.011335437492817402</v>
      </c>
      <c r="AH33" s="48">
        <v>6</v>
      </c>
      <c r="AI33" s="86">
        <f t="shared" si="17"/>
        <v>0</v>
      </c>
      <c r="AJ33" s="47"/>
      <c r="AK33" s="47">
        <f t="shared" si="18"/>
        <v>0</v>
      </c>
      <c r="AL33" s="47"/>
      <c r="AM33" s="47"/>
      <c r="AN33" s="47"/>
      <c r="AO33" s="47"/>
      <c r="AP33" s="47"/>
      <c r="AQ33" s="87"/>
      <c r="AR33"/>
      <c r="AS33" s="1">
        <v>7</v>
      </c>
      <c r="AT33" s="105">
        <f t="shared" si="19"/>
        <v>-1.1586690400929842</v>
      </c>
      <c r="AU33" s="105">
        <f t="shared" si="19"/>
        <v>0.002176403998620846</v>
      </c>
      <c r="AV33" s="1">
        <f t="shared" si="20"/>
        <v>0</v>
      </c>
      <c r="AW33" s="1">
        <f t="shared" si="21"/>
        <v>0</v>
      </c>
      <c r="AX33" s="1">
        <f t="shared" si="2"/>
        <v>-1.8104203751452883</v>
      </c>
      <c r="AY33" s="1">
        <f t="shared" si="2"/>
        <v>0.003400631247844954</v>
      </c>
      <c r="AZ33" s="1">
        <f t="shared" si="2"/>
        <v>-3.6208407502905766</v>
      </c>
      <c r="BA33" s="1">
        <f t="shared" si="2"/>
        <v>0.006801262495689908</v>
      </c>
      <c r="BB33" s="1">
        <f t="shared" si="2"/>
        <v>-5.4312611254358645</v>
      </c>
      <c r="BC33" s="1">
        <f t="shared" si="2"/>
        <v>0.010201893743535084</v>
      </c>
      <c r="BD33" s="1">
        <f t="shared" si="2"/>
        <v>-7.241681500581153</v>
      </c>
      <c r="BE33" s="1">
        <f t="shared" si="2"/>
        <v>0.013602524991379816</v>
      </c>
      <c r="BF33"/>
      <c r="BG33"/>
      <c r="BH33"/>
      <c r="BI33"/>
      <c r="BL33"/>
      <c r="BM33"/>
      <c r="BN33"/>
      <c r="BO33"/>
      <c r="BP33"/>
      <c r="BQ33"/>
      <c r="BR33"/>
      <c r="BS33"/>
      <c r="BT33"/>
    </row>
    <row r="34" spans="19:72" ht="12">
      <c r="S34" s="50">
        <v>6</v>
      </c>
      <c r="T34" s="47">
        <f t="shared" si="6"/>
        <v>-31.499999999999996</v>
      </c>
      <c r="U34" s="47">
        <f t="shared" si="3"/>
        <v>-45</v>
      </c>
      <c r="V34" s="85">
        <f t="shared" si="4"/>
        <v>-1.1586690400929842</v>
      </c>
      <c r="W34" s="48">
        <f t="shared" si="5"/>
        <v>0.002176403998620846</v>
      </c>
      <c r="X34" s="48">
        <f t="shared" si="7"/>
        <v>0</v>
      </c>
      <c r="Y34" s="48">
        <f t="shared" si="8"/>
        <v>0</v>
      </c>
      <c r="Z34" s="74">
        <f t="shared" si="9"/>
        <v>-1.8104203751452883</v>
      </c>
      <c r="AA34" s="74">
        <f t="shared" si="10"/>
        <v>0.003400631247844954</v>
      </c>
      <c r="AB34" s="48">
        <f t="shared" si="11"/>
        <v>-3.6208407502905766</v>
      </c>
      <c r="AC34" s="48">
        <f t="shared" si="12"/>
        <v>0.006801262495689908</v>
      </c>
      <c r="AD34" s="48">
        <f t="shared" si="13"/>
        <v>-5.4312611254358645</v>
      </c>
      <c r="AE34" s="48">
        <f t="shared" si="14"/>
        <v>0.010201893743535084</v>
      </c>
      <c r="AF34" s="48">
        <f t="shared" si="15"/>
        <v>-7.241681500581153</v>
      </c>
      <c r="AG34" s="48">
        <f t="shared" si="16"/>
        <v>0.013602524991379816</v>
      </c>
      <c r="AH34" s="48">
        <v>7</v>
      </c>
      <c r="AI34" s="86">
        <f t="shared" si="17"/>
        <v>0</v>
      </c>
      <c r="AJ34" s="47"/>
      <c r="AK34" s="47">
        <f t="shared" si="18"/>
        <v>0</v>
      </c>
      <c r="AL34" s="47"/>
      <c r="AM34" s="47"/>
      <c r="AN34" s="47"/>
      <c r="AO34" s="47"/>
      <c r="AP34" s="47"/>
      <c r="AQ34" s="87"/>
      <c r="AR34"/>
      <c r="AS34" s="1">
        <v>8</v>
      </c>
      <c r="AT34" s="105">
        <f t="shared" si="19"/>
        <v>-1.1566127249015439</v>
      </c>
      <c r="AU34" s="105">
        <f t="shared" si="19"/>
        <v>0.0025391379983907836</v>
      </c>
      <c r="AV34" s="1">
        <f t="shared" si="20"/>
        <v>0</v>
      </c>
      <c r="AW34" s="1">
        <f t="shared" si="21"/>
        <v>0</v>
      </c>
      <c r="AX34" s="1">
        <f t="shared" si="2"/>
        <v>-1.8072073826586625</v>
      </c>
      <c r="AY34" s="1">
        <f t="shared" si="2"/>
        <v>0.003967403122485558</v>
      </c>
      <c r="AZ34" s="1">
        <f t="shared" si="2"/>
        <v>-3.614414765317325</v>
      </c>
      <c r="BA34" s="1">
        <f t="shared" si="2"/>
        <v>0.007934806244971115</v>
      </c>
      <c r="BB34" s="1">
        <f t="shared" si="2"/>
        <v>-5.421622147975986</v>
      </c>
      <c r="BC34" s="1">
        <f t="shared" si="2"/>
        <v>0.011902209367457228</v>
      </c>
      <c r="BD34" s="1">
        <f t="shared" si="2"/>
        <v>-7.22882953063465</v>
      </c>
      <c r="BE34" s="1">
        <f t="shared" si="2"/>
        <v>0.01586961248994223</v>
      </c>
      <c r="BF34"/>
      <c r="BG34"/>
      <c r="BH34"/>
      <c r="BI34"/>
      <c r="BL34"/>
      <c r="BM34"/>
      <c r="BN34"/>
      <c r="BO34"/>
      <c r="BP34"/>
      <c r="BQ34"/>
      <c r="BR34"/>
      <c r="BS34"/>
      <c r="BT34"/>
    </row>
    <row r="35" spans="19:72" ht="12">
      <c r="S35" s="50">
        <v>7</v>
      </c>
      <c r="T35" s="47">
        <f t="shared" si="6"/>
        <v>-29.25</v>
      </c>
      <c r="U35" s="47">
        <f t="shared" si="3"/>
        <v>-45</v>
      </c>
      <c r="V35" s="85">
        <f t="shared" si="4"/>
        <v>-1.1566127249015439</v>
      </c>
      <c r="W35" s="48">
        <f t="shared" si="5"/>
        <v>0.0025391379983907836</v>
      </c>
      <c r="X35" s="48">
        <f t="shared" si="7"/>
        <v>0</v>
      </c>
      <c r="Y35" s="48">
        <f t="shared" si="8"/>
        <v>0</v>
      </c>
      <c r="Z35" s="74">
        <f t="shared" si="9"/>
        <v>-1.8072073826586625</v>
      </c>
      <c r="AA35" s="74">
        <f t="shared" si="10"/>
        <v>0.003967403122485558</v>
      </c>
      <c r="AB35" s="48">
        <f t="shared" si="11"/>
        <v>-3.614414765317325</v>
      </c>
      <c r="AC35" s="48">
        <f t="shared" si="12"/>
        <v>0.007934806244971115</v>
      </c>
      <c r="AD35" s="48">
        <f t="shared" si="13"/>
        <v>-5.421622147975986</v>
      </c>
      <c r="AE35" s="48">
        <f t="shared" si="14"/>
        <v>0.011902209367457228</v>
      </c>
      <c r="AF35" s="48">
        <f t="shared" si="15"/>
        <v>-7.22882953063465</v>
      </c>
      <c r="AG35" s="48">
        <f t="shared" si="16"/>
        <v>0.01586961248994223</v>
      </c>
      <c r="AH35" s="48">
        <v>8</v>
      </c>
      <c r="AI35" s="86">
        <f t="shared" si="17"/>
        <v>0</v>
      </c>
      <c r="AJ35" s="47"/>
      <c r="AK35" s="47">
        <f t="shared" si="18"/>
        <v>0</v>
      </c>
      <c r="AL35" s="47"/>
      <c r="AM35" s="47"/>
      <c r="AN35" s="47"/>
      <c r="AO35" s="47"/>
      <c r="AP35" s="47"/>
      <c r="AQ35" s="87"/>
      <c r="AR35"/>
      <c r="AS35" s="1">
        <v>9</v>
      </c>
      <c r="AT35" s="105">
        <f t="shared" si="19"/>
        <v>-1.154556409710103</v>
      </c>
      <c r="AU35" s="105">
        <f t="shared" si="19"/>
        <v>0.002901871998161054</v>
      </c>
      <c r="AV35" s="1">
        <f t="shared" si="20"/>
        <v>0</v>
      </c>
      <c r="AW35" s="1">
        <f t="shared" si="21"/>
        <v>0</v>
      </c>
      <c r="AX35" s="1">
        <f t="shared" si="2"/>
        <v>-1.8039943901720363</v>
      </c>
      <c r="AY35" s="1">
        <f t="shared" si="2"/>
        <v>0.004534174997126494</v>
      </c>
      <c r="AZ35" s="1">
        <f t="shared" si="2"/>
        <v>-3.6079887803440727</v>
      </c>
      <c r="BA35" s="1">
        <f t="shared" si="2"/>
        <v>0.009068349994252989</v>
      </c>
      <c r="BB35" s="1">
        <f t="shared" si="2"/>
        <v>-5.411983170516108</v>
      </c>
      <c r="BC35" s="1">
        <f t="shared" si="2"/>
        <v>0.01360252499138026</v>
      </c>
      <c r="BD35" s="1">
        <f t="shared" si="2"/>
        <v>-7.215977560688145</v>
      </c>
      <c r="BE35" s="1">
        <f t="shared" si="2"/>
        <v>0.018136699988505978</v>
      </c>
      <c r="BF35"/>
      <c r="BG35"/>
      <c r="BH35"/>
      <c r="BI35"/>
      <c r="BL35"/>
      <c r="BM35"/>
      <c r="BN35"/>
      <c r="BO35"/>
      <c r="BP35"/>
      <c r="BQ35"/>
      <c r="BR35"/>
      <c r="BS35"/>
      <c r="BT35"/>
    </row>
    <row r="36" spans="19:72" ht="12">
      <c r="S36" s="50">
        <v>8</v>
      </c>
      <c r="T36" s="47">
        <f t="shared" si="6"/>
        <v>-27</v>
      </c>
      <c r="U36" s="47">
        <f t="shared" si="3"/>
        <v>-45</v>
      </c>
      <c r="V36" s="85">
        <f t="shared" si="4"/>
        <v>-1.154556409710103</v>
      </c>
      <c r="W36" s="48">
        <f t="shared" si="5"/>
        <v>0.002901871998161054</v>
      </c>
      <c r="X36" s="48">
        <f t="shared" si="7"/>
        <v>0</v>
      </c>
      <c r="Y36" s="48">
        <f t="shared" si="8"/>
        <v>0</v>
      </c>
      <c r="Z36" s="74">
        <f t="shared" si="9"/>
        <v>-1.8039943901720363</v>
      </c>
      <c r="AA36" s="74">
        <f t="shared" si="10"/>
        <v>0.004534174997126494</v>
      </c>
      <c r="AB36" s="48">
        <f t="shared" si="11"/>
        <v>-3.6079887803440727</v>
      </c>
      <c r="AC36" s="48">
        <f t="shared" si="12"/>
        <v>0.009068349994252989</v>
      </c>
      <c r="AD36" s="48">
        <f t="shared" si="13"/>
        <v>-5.411983170516108</v>
      </c>
      <c r="AE36" s="48">
        <f t="shared" si="14"/>
        <v>0.01360252499138026</v>
      </c>
      <c r="AF36" s="48">
        <f t="shared" si="15"/>
        <v>-7.215977560688145</v>
      </c>
      <c r="AG36" s="48">
        <f t="shared" si="16"/>
        <v>0.018136699988505978</v>
      </c>
      <c r="AH36" s="48">
        <v>9</v>
      </c>
      <c r="AI36" s="86">
        <f t="shared" si="17"/>
        <v>0</v>
      </c>
      <c r="AJ36" s="47"/>
      <c r="AK36" s="47">
        <f t="shared" si="18"/>
        <v>0</v>
      </c>
      <c r="AL36" s="47"/>
      <c r="AM36" s="47"/>
      <c r="AN36" s="47"/>
      <c r="AO36" s="47"/>
      <c r="AP36" s="47"/>
      <c r="AQ36" s="87"/>
      <c r="AR36"/>
      <c r="AS36" s="1">
        <v>10</v>
      </c>
      <c r="AT36" s="105">
        <f t="shared" si="19"/>
        <v>-1.1525000945186628</v>
      </c>
      <c r="AU36" s="105">
        <f t="shared" si="19"/>
        <v>0.0032646059979311026</v>
      </c>
      <c r="AV36" s="1">
        <f t="shared" si="20"/>
        <v>0</v>
      </c>
      <c r="AW36" s="1">
        <f t="shared" si="21"/>
        <v>0</v>
      </c>
      <c r="AX36" s="1">
        <f t="shared" si="2"/>
        <v>-1.8007813976854106</v>
      </c>
      <c r="AY36" s="1">
        <f t="shared" si="2"/>
        <v>0.005100946871767209</v>
      </c>
      <c r="AZ36" s="1">
        <f t="shared" si="2"/>
        <v>-3.601562795370821</v>
      </c>
      <c r="BA36" s="1">
        <f t="shared" si="2"/>
        <v>0.010201893743534418</v>
      </c>
      <c r="BB36" s="1">
        <f t="shared" si="2"/>
        <v>-5.402344193056231</v>
      </c>
      <c r="BC36" s="1">
        <f t="shared" si="2"/>
        <v>0.015302840615301516</v>
      </c>
      <c r="BD36" s="1">
        <f t="shared" si="2"/>
        <v>-7.203125590741642</v>
      </c>
      <c r="BE36" s="1">
        <f t="shared" si="2"/>
        <v>0.020403787487068836</v>
      </c>
      <c r="BF36"/>
      <c r="BG36"/>
      <c r="BH36"/>
      <c r="BI36"/>
      <c r="BL36"/>
      <c r="BM36"/>
      <c r="BN36"/>
      <c r="BO36"/>
      <c r="BP36"/>
      <c r="BQ36"/>
      <c r="BR36"/>
      <c r="BS36"/>
      <c r="BT36"/>
    </row>
    <row r="37" spans="19:72" ht="12">
      <c r="S37" s="50">
        <v>9</v>
      </c>
      <c r="T37" s="47">
        <f t="shared" si="6"/>
        <v>-24.750000000000004</v>
      </c>
      <c r="U37" s="47">
        <f t="shared" si="3"/>
        <v>-45</v>
      </c>
      <c r="V37" s="85">
        <f t="shared" si="4"/>
        <v>-1.1525000945186628</v>
      </c>
      <c r="W37" s="48">
        <f t="shared" si="5"/>
        <v>0.0032646059979311026</v>
      </c>
      <c r="X37" s="48">
        <f t="shared" si="7"/>
        <v>0</v>
      </c>
      <c r="Y37" s="48">
        <f t="shared" si="8"/>
        <v>0</v>
      </c>
      <c r="Z37" s="74">
        <f t="shared" si="9"/>
        <v>-1.8007813976854106</v>
      </c>
      <c r="AA37" s="74">
        <f t="shared" si="10"/>
        <v>0.005100946871767209</v>
      </c>
      <c r="AB37" s="48">
        <f t="shared" si="11"/>
        <v>-3.601562795370821</v>
      </c>
      <c r="AC37" s="48">
        <f t="shared" si="12"/>
        <v>0.010201893743534418</v>
      </c>
      <c r="AD37" s="48">
        <f t="shared" si="13"/>
        <v>-5.402344193056231</v>
      </c>
      <c r="AE37" s="48">
        <f t="shared" si="14"/>
        <v>0.015302840615301516</v>
      </c>
      <c r="AF37" s="48">
        <f t="shared" si="15"/>
        <v>-7.203125590741642</v>
      </c>
      <c r="AG37" s="48">
        <f t="shared" si="16"/>
        <v>0.020403787487068836</v>
      </c>
      <c r="AH37" s="48">
        <v>10</v>
      </c>
      <c r="AI37" s="86">
        <f t="shared" si="17"/>
        <v>0</v>
      </c>
      <c r="AJ37" s="47"/>
      <c r="AK37" s="47">
        <f t="shared" si="18"/>
        <v>0</v>
      </c>
      <c r="AL37" s="47"/>
      <c r="AM37" s="47"/>
      <c r="AN37" s="47"/>
      <c r="AO37" s="47"/>
      <c r="AP37" s="47"/>
      <c r="AQ37" s="87"/>
      <c r="AR37"/>
      <c r="AS37" s="1">
        <v>11</v>
      </c>
      <c r="AT37" s="105">
        <f t="shared" si="19"/>
        <v>-1.150443779327222</v>
      </c>
      <c r="AU37" s="105">
        <f t="shared" si="19"/>
        <v>0.003627339997701262</v>
      </c>
      <c r="AV37" s="1">
        <f t="shared" si="20"/>
        <v>0</v>
      </c>
      <c r="AW37" s="1">
        <f t="shared" si="21"/>
        <v>0</v>
      </c>
      <c r="AX37" s="1">
        <f t="shared" si="2"/>
        <v>-1.7975684051987846</v>
      </c>
      <c r="AY37" s="1">
        <f t="shared" si="2"/>
        <v>0.005667718746408146</v>
      </c>
      <c r="AZ37" s="1">
        <f t="shared" si="2"/>
        <v>-3.595136810397569</v>
      </c>
      <c r="BA37" s="1">
        <f t="shared" si="2"/>
        <v>0.011335437492816292</v>
      </c>
      <c r="BB37" s="1">
        <f t="shared" si="2"/>
        <v>-5.392705215596353</v>
      </c>
      <c r="BC37" s="1">
        <f t="shared" si="2"/>
        <v>0.017003156239225437</v>
      </c>
      <c r="BD37" s="1">
        <f t="shared" si="2"/>
        <v>-7.190273620795138</v>
      </c>
      <c r="BE37" s="1">
        <f t="shared" si="2"/>
        <v>0.022670874985632583</v>
      </c>
      <c r="BF37"/>
      <c r="BG37"/>
      <c r="BH37"/>
      <c r="BI37"/>
      <c r="BL37"/>
      <c r="BM37"/>
      <c r="BN37"/>
      <c r="BO37"/>
      <c r="BP37"/>
      <c r="BQ37"/>
      <c r="BR37"/>
      <c r="BS37"/>
      <c r="BT37"/>
    </row>
    <row r="38" spans="19:72" ht="12">
      <c r="S38" s="50">
        <v>10</v>
      </c>
      <c r="T38" s="47">
        <f t="shared" si="6"/>
        <v>-22.5</v>
      </c>
      <c r="U38" s="47">
        <f t="shared" si="3"/>
        <v>-45</v>
      </c>
      <c r="V38" s="85">
        <f t="shared" si="4"/>
        <v>-1.150443779327222</v>
      </c>
      <c r="W38" s="48">
        <f t="shared" si="5"/>
        <v>0.003627339997701262</v>
      </c>
      <c r="X38" s="48">
        <f t="shared" si="7"/>
        <v>0</v>
      </c>
      <c r="Y38" s="48">
        <f t="shared" si="8"/>
        <v>0</v>
      </c>
      <c r="Z38" s="74">
        <f t="shared" si="9"/>
        <v>-1.7975684051987846</v>
      </c>
      <c r="AA38" s="74">
        <f t="shared" si="10"/>
        <v>0.005667718746408146</v>
      </c>
      <c r="AB38" s="48">
        <f t="shared" si="11"/>
        <v>-3.595136810397569</v>
      </c>
      <c r="AC38" s="48">
        <f t="shared" si="12"/>
        <v>0.011335437492816292</v>
      </c>
      <c r="AD38" s="48">
        <f t="shared" si="13"/>
        <v>-5.392705215596353</v>
      </c>
      <c r="AE38" s="48">
        <f t="shared" si="14"/>
        <v>0.017003156239225437</v>
      </c>
      <c r="AF38" s="48">
        <f t="shared" si="15"/>
        <v>-7.190273620795138</v>
      </c>
      <c r="AG38" s="48">
        <f t="shared" si="16"/>
        <v>0.022670874985632583</v>
      </c>
      <c r="AH38" s="48">
        <v>11</v>
      </c>
      <c r="AI38" s="86">
        <f t="shared" si="17"/>
        <v>0</v>
      </c>
      <c r="AJ38" s="47"/>
      <c r="AK38" s="47">
        <f t="shared" si="18"/>
        <v>0</v>
      </c>
      <c r="AL38" s="47"/>
      <c r="AM38" s="47"/>
      <c r="AN38" s="47"/>
      <c r="AO38" s="47"/>
      <c r="AP38" s="47"/>
      <c r="AQ38" s="87"/>
      <c r="AR38"/>
      <c r="AS38" s="1">
        <v>12</v>
      </c>
      <c r="AT38" s="105">
        <f t="shared" si="19"/>
        <v>-1.1483874641357816</v>
      </c>
      <c r="AU38" s="105">
        <f t="shared" si="19"/>
        <v>0.003990073997471311</v>
      </c>
      <c r="AV38" s="1">
        <f t="shared" si="20"/>
        <v>0</v>
      </c>
      <c r="AW38" s="1">
        <f t="shared" si="21"/>
        <v>0</v>
      </c>
      <c r="AX38" s="1">
        <f t="shared" si="2"/>
        <v>-1.7943554127121586</v>
      </c>
      <c r="AY38" s="1">
        <f t="shared" si="2"/>
        <v>0.00623449062104886</v>
      </c>
      <c r="AZ38" s="1">
        <f t="shared" si="2"/>
        <v>-3.588710825424317</v>
      </c>
      <c r="BA38" s="1">
        <f t="shared" si="2"/>
        <v>0.01246898124209772</v>
      </c>
      <c r="BB38" s="1">
        <f t="shared" si="2"/>
        <v>-5.3830662381364744</v>
      </c>
      <c r="BC38" s="1">
        <f t="shared" si="2"/>
        <v>0.01870347186314758</v>
      </c>
      <c r="BD38" s="1">
        <f t="shared" si="2"/>
        <v>-7.177421650848634</v>
      </c>
      <c r="BE38" s="1">
        <f t="shared" si="2"/>
        <v>0.02493796248419544</v>
      </c>
      <c r="BF38"/>
      <c r="BG38"/>
      <c r="BH38"/>
      <c r="BI38"/>
      <c r="BL38"/>
      <c r="BM38"/>
      <c r="BN38"/>
      <c r="BO38"/>
      <c r="BP38"/>
      <c r="BQ38"/>
      <c r="BR38"/>
      <c r="BS38"/>
      <c r="BT38"/>
    </row>
    <row r="39" spans="19:72" ht="12">
      <c r="S39" s="50">
        <v>11</v>
      </c>
      <c r="T39" s="47">
        <f t="shared" si="6"/>
        <v>-20.25</v>
      </c>
      <c r="U39" s="47">
        <f t="shared" si="3"/>
        <v>-45</v>
      </c>
      <c r="V39" s="85">
        <f t="shared" si="4"/>
        <v>-1.1483874641357816</v>
      </c>
      <c r="W39" s="48">
        <f t="shared" si="5"/>
        <v>0.003990073997471311</v>
      </c>
      <c r="X39" s="48">
        <f t="shared" si="7"/>
        <v>0</v>
      </c>
      <c r="Y39" s="48">
        <f t="shared" si="8"/>
        <v>0</v>
      </c>
      <c r="Z39" s="74">
        <f t="shared" si="9"/>
        <v>-1.7943554127121586</v>
      </c>
      <c r="AA39" s="74">
        <f t="shared" si="10"/>
        <v>0.00623449062104886</v>
      </c>
      <c r="AB39" s="48">
        <f t="shared" si="11"/>
        <v>-3.588710825424317</v>
      </c>
      <c r="AC39" s="48">
        <f t="shared" si="12"/>
        <v>0.01246898124209772</v>
      </c>
      <c r="AD39" s="48">
        <f t="shared" si="13"/>
        <v>-5.3830662381364744</v>
      </c>
      <c r="AE39" s="48">
        <f t="shared" si="14"/>
        <v>0.01870347186314758</v>
      </c>
      <c r="AF39" s="48">
        <f t="shared" si="15"/>
        <v>-7.177421650848634</v>
      </c>
      <c r="AG39" s="48">
        <f t="shared" si="16"/>
        <v>0.02493796248419544</v>
      </c>
      <c r="AH39" s="48">
        <v>12</v>
      </c>
      <c r="AI39" s="86">
        <f t="shared" si="17"/>
        <v>0</v>
      </c>
      <c r="AJ39" s="47"/>
      <c r="AK39" s="47">
        <f t="shared" si="18"/>
        <v>0</v>
      </c>
      <c r="AL39" s="47"/>
      <c r="AM39" s="47"/>
      <c r="AN39" s="47"/>
      <c r="AO39" s="47"/>
      <c r="AP39" s="47"/>
      <c r="AQ39" s="87"/>
      <c r="AR39"/>
      <c r="AS39" s="1">
        <v>13</v>
      </c>
      <c r="AT39" s="105">
        <f t="shared" si="19"/>
        <v>-1.1463311489443406</v>
      </c>
      <c r="AU39" s="105">
        <f t="shared" si="19"/>
        <v>0.00435280799724147</v>
      </c>
      <c r="AV39" s="1">
        <f t="shared" si="20"/>
        <v>0</v>
      </c>
      <c r="AW39" s="1">
        <f t="shared" si="21"/>
        <v>0</v>
      </c>
      <c r="AX39" s="1">
        <f t="shared" si="2"/>
        <v>-1.7911424202255326</v>
      </c>
      <c r="AY39" s="1">
        <f t="shared" si="2"/>
        <v>0.006801262495689797</v>
      </c>
      <c r="AZ39" s="1">
        <f t="shared" si="2"/>
        <v>-3.582284840451065</v>
      </c>
      <c r="BA39" s="1">
        <f t="shared" si="2"/>
        <v>0.013602524991379594</v>
      </c>
      <c r="BB39" s="1">
        <f t="shared" si="2"/>
        <v>-5.373427260676598</v>
      </c>
      <c r="BC39" s="1">
        <f t="shared" si="2"/>
        <v>0.02040378748706928</v>
      </c>
      <c r="BD39" s="1">
        <f t="shared" si="2"/>
        <v>-7.16456968090213</v>
      </c>
      <c r="BE39" s="1">
        <f t="shared" si="2"/>
        <v>0.02720504998275919</v>
      </c>
      <c r="BF39"/>
      <c r="BG39"/>
      <c r="BH39"/>
      <c r="BI39"/>
      <c r="BL39"/>
      <c r="BM39"/>
      <c r="BN39"/>
      <c r="BO39"/>
      <c r="BP39"/>
      <c r="BQ39"/>
      <c r="BR39"/>
      <c r="BS39"/>
      <c r="BT39"/>
    </row>
    <row r="40" spans="19:72" ht="12">
      <c r="S40" s="50">
        <v>12</v>
      </c>
      <c r="T40" s="47">
        <f t="shared" si="6"/>
        <v>-18</v>
      </c>
      <c r="U40" s="47">
        <f t="shared" si="3"/>
        <v>-45</v>
      </c>
      <c r="V40" s="85">
        <f t="shared" si="4"/>
        <v>-1.1463311489443406</v>
      </c>
      <c r="W40" s="48">
        <f t="shared" si="5"/>
        <v>0.00435280799724147</v>
      </c>
      <c r="X40" s="48">
        <f t="shared" si="7"/>
        <v>0</v>
      </c>
      <c r="Y40" s="48">
        <f t="shared" si="8"/>
        <v>0</v>
      </c>
      <c r="Z40" s="74">
        <f t="shared" si="9"/>
        <v>-1.7911424202255326</v>
      </c>
      <c r="AA40" s="74">
        <f t="shared" si="10"/>
        <v>0.006801262495689797</v>
      </c>
      <c r="AB40" s="48">
        <f t="shared" si="11"/>
        <v>-3.582284840451065</v>
      </c>
      <c r="AC40" s="48">
        <f t="shared" si="12"/>
        <v>0.013602524991379594</v>
      </c>
      <c r="AD40" s="48">
        <f t="shared" si="13"/>
        <v>-5.373427260676598</v>
      </c>
      <c r="AE40" s="48">
        <f t="shared" si="14"/>
        <v>0.02040378748706928</v>
      </c>
      <c r="AF40" s="48">
        <f t="shared" si="15"/>
        <v>-7.16456968090213</v>
      </c>
      <c r="AG40" s="48">
        <f t="shared" si="16"/>
        <v>0.02720504998275919</v>
      </c>
      <c r="AH40" s="48">
        <v>13</v>
      </c>
      <c r="AI40" s="86">
        <f t="shared" si="17"/>
        <v>0</v>
      </c>
      <c r="AJ40" s="47"/>
      <c r="AK40" s="47">
        <f t="shared" si="18"/>
        <v>0</v>
      </c>
      <c r="AL40" s="47"/>
      <c r="AM40" s="47"/>
      <c r="AN40" s="47"/>
      <c r="AO40" s="47"/>
      <c r="AP40" s="47"/>
      <c r="AQ40" s="87"/>
      <c r="AR40"/>
      <c r="AS40" s="1">
        <v>14</v>
      </c>
      <c r="AT40" s="105">
        <f t="shared" si="19"/>
        <v>-1.1442748337529003</v>
      </c>
      <c r="AU40" s="105">
        <f t="shared" si="19"/>
        <v>0.004715541997011519</v>
      </c>
      <c r="AV40" s="1">
        <f t="shared" si="20"/>
        <v>0</v>
      </c>
      <c r="AW40" s="1">
        <f t="shared" si="21"/>
        <v>0</v>
      </c>
      <c r="AX40" s="1">
        <f t="shared" si="2"/>
        <v>-1.787929427738907</v>
      </c>
      <c r="AY40" s="1">
        <f t="shared" si="2"/>
        <v>0.007368034370330401</v>
      </c>
      <c r="AZ40" s="1">
        <f t="shared" si="2"/>
        <v>-3.575858855477814</v>
      </c>
      <c r="BA40" s="1">
        <f t="shared" si="2"/>
        <v>0.014736068740660802</v>
      </c>
      <c r="BB40" s="1">
        <f t="shared" si="2"/>
        <v>-5.36378828321672</v>
      </c>
      <c r="BC40" s="1">
        <f t="shared" si="2"/>
        <v>0.02210410311099187</v>
      </c>
      <c r="BD40" s="1">
        <f t="shared" si="2"/>
        <v>-7.151717710955628</v>
      </c>
      <c r="BE40" s="1">
        <f t="shared" si="2"/>
        <v>0.029472137481321603</v>
      </c>
      <c r="BF40"/>
      <c r="BG40"/>
      <c r="BH40"/>
      <c r="BI40"/>
      <c r="BL40"/>
      <c r="BM40"/>
      <c r="BN40"/>
      <c r="BO40"/>
      <c r="BP40"/>
      <c r="BQ40"/>
      <c r="BR40"/>
      <c r="BS40"/>
      <c r="BT40"/>
    </row>
    <row r="41" spans="19:72" ht="12">
      <c r="S41" s="50">
        <v>13</v>
      </c>
      <c r="T41" s="47">
        <f t="shared" si="6"/>
        <v>-15.749999999999998</v>
      </c>
      <c r="U41" s="47">
        <f t="shared" si="3"/>
        <v>-45</v>
      </c>
      <c r="V41" s="85">
        <f t="shared" si="4"/>
        <v>-1.1442748337529003</v>
      </c>
      <c r="W41" s="48">
        <f t="shared" si="5"/>
        <v>0.004715541997011519</v>
      </c>
      <c r="X41" s="48">
        <f t="shared" si="7"/>
        <v>0</v>
      </c>
      <c r="Y41" s="48">
        <f t="shared" si="8"/>
        <v>0</v>
      </c>
      <c r="Z41" s="74">
        <f t="shared" si="9"/>
        <v>-1.787929427738907</v>
      </c>
      <c r="AA41" s="74">
        <f t="shared" si="10"/>
        <v>0.007368034370330401</v>
      </c>
      <c r="AB41" s="48">
        <f t="shared" si="11"/>
        <v>-3.575858855477814</v>
      </c>
      <c r="AC41" s="48">
        <f t="shared" si="12"/>
        <v>0.014736068740660802</v>
      </c>
      <c r="AD41" s="48">
        <f t="shared" si="13"/>
        <v>-5.36378828321672</v>
      </c>
      <c r="AE41" s="48">
        <f t="shared" si="14"/>
        <v>0.02210410311099187</v>
      </c>
      <c r="AF41" s="48">
        <f t="shared" si="15"/>
        <v>-7.151717710955628</v>
      </c>
      <c r="AG41" s="48">
        <f t="shared" si="16"/>
        <v>0.029472137481321603</v>
      </c>
      <c r="AH41" s="48">
        <v>14</v>
      </c>
      <c r="AI41" s="86">
        <f t="shared" si="17"/>
        <v>0</v>
      </c>
      <c r="AJ41" s="47"/>
      <c r="AK41" s="47">
        <f t="shared" si="18"/>
        <v>0</v>
      </c>
      <c r="AL41" s="47"/>
      <c r="AM41" s="47"/>
      <c r="AN41" s="47"/>
      <c r="AO41" s="47"/>
      <c r="AP41" s="47"/>
      <c r="AQ41" s="87"/>
      <c r="AR41"/>
      <c r="AS41" s="1">
        <v>15</v>
      </c>
      <c r="AT41" s="105">
        <f t="shared" si="19"/>
        <v>-1.1422185185614595</v>
      </c>
      <c r="AU41" s="105">
        <f t="shared" si="19"/>
        <v>0.005078275996781789</v>
      </c>
      <c r="AV41" s="1">
        <f t="shared" si="20"/>
        <v>0</v>
      </c>
      <c r="AW41" s="1">
        <f t="shared" si="21"/>
        <v>0</v>
      </c>
      <c r="AX41" s="1">
        <f t="shared" si="2"/>
        <v>-1.7847164352522809</v>
      </c>
      <c r="AY41" s="1">
        <f t="shared" si="2"/>
        <v>0.007934806244971337</v>
      </c>
      <c r="AZ41" s="1">
        <f t="shared" si="2"/>
        <v>-3.5694328705045617</v>
      </c>
      <c r="BA41" s="1">
        <f t="shared" si="2"/>
        <v>0.015869612489942675</v>
      </c>
      <c r="BB41" s="1">
        <f t="shared" si="2"/>
        <v>-5.354149305756843</v>
      </c>
      <c r="BC41" s="1">
        <f t="shared" si="2"/>
        <v>0.023804418734914012</v>
      </c>
      <c r="BD41" s="1">
        <f t="shared" si="2"/>
        <v>-7.138865741009123</v>
      </c>
      <c r="BE41" s="1">
        <f t="shared" si="2"/>
        <v>0.03173922497988535</v>
      </c>
      <c r="BF41"/>
      <c r="BG41"/>
      <c r="BH41"/>
      <c r="BI41"/>
      <c r="BL41"/>
      <c r="BM41"/>
      <c r="BN41"/>
      <c r="BO41"/>
      <c r="BP41"/>
      <c r="BQ41"/>
      <c r="BR41"/>
      <c r="BS41"/>
      <c r="BT41"/>
    </row>
    <row r="42" spans="19:72" ht="12">
      <c r="S42" s="50">
        <v>14</v>
      </c>
      <c r="T42" s="47">
        <f t="shared" si="6"/>
        <v>-13.5</v>
      </c>
      <c r="U42" s="47">
        <f t="shared" si="3"/>
        <v>-45</v>
      </c>
      <c r="V42" s="85">
        <f t="shared" si="4"/>
        <v>-1.1422185185614595</v>
      </c>
      <c r="W42" s="48">
        <f t="shared" si="5"/>
        <v>0.005078275996781789</v>
      </c>
      <c r="X42" s="48">
        <f t="shared" si="7"/>
        <v>0</v>
      </c>
      <c r="Y42" s="48">
        <f t="shared" si="8"/>
        <v>0</v>
      </c>
      <c r="Z42" s="74">
        <f t="shared" si="9"/>
        <v>-1.7847164352522809</v>
      </c>
      <c r="AA42" s="74">
        <f t="shared" si="10"/>
        <v>0.007934806244971337</v>
      </c>
      <c r="AB42" s="48">
        <f t="shared" si="11"/>
        <v>-3.5694328705045617</v>
      </c>
      <c r="AC42" s="48">
        <f t="shared" si="12"/>
        <v>0.015869612489942675</v>
      </c>
      <c r="AD42" s="48">
        <f t="shared" si="13"/>
        <v>-5.354149305756843</v>
      </c>
      <c r="AE42" s="48">
        <f t="shared" si="14"/>
        <v>0.023804418734914012</v>
      </c>
      <c r="AF42" s="48">
        <f t="shared" si="15"/>
        <v>-7.138865741009123</v>
      </c>
      <c r="AG42" s="48">
        <f t="shared" si="16"/>
        <v>0.03173922497988535</v>
      </c>
      <c r="AH42" s="48">
        <v>15</v>
      </c>
      <c r="AI42" s="86">
        <f t="shared" si="17"/>
        <v>0</v>
      </c>
      <c r="AJ42" s="47"/>
      <c r="AK42" s="47">
        <f t="shared" si="18"/>
        <v>0</v>
      </c>
      <c r="AL42" s="47"/>
      <c r="AM42" s="47"/>
      <c r="AN42" s="47"/>
      <c r="AO42" s="47"/>
      <c r="AP42" s="47"/>
      <c r="AQ42" s="87"/>
      <c r="AR42"/>
      <c r="AS42" s="1">
        <v>16</v>
      </c>
      <c r="AT42" s="105">
        <f t="shared" si="19"/>
        <v>-1.140162203370019</v>
      </c>
      <c r="AU42" s="105">
        <f t="shared" si="19"/>
        <v>0.005441009996551949</v>
      </c>
      <c r="AV42" s="1">
        <f t="shared" si="20"/>
        <v>0</v>
      </c>
      <c r="AW42" s="1">
        <f t="shared" si="21"/>
        <v>0</v>
      </c>
      <c r="AX42" s="1">
        <f t="shared" si="2"/>
        <v>-1.7815034427656549</v>
      </c>
      <c r="AY42" s="1">
        <f t="shared" si="2"/>
        <v>0.008501578119612163</v>
      </c>
      <c r="AZ42" s="1">
        <f t="shared" si="2"/>
        <v>-3.5630068855313097</v>
      </c>
      <c r="BA42" s="1">
        <f t="shared" si="2"/>
        <v>0.017003156239224326</v>
      </c>
      <c r="BB42" s="1">
        <f t="shared" si="2"/>
        <v>-5.344510328296964</v>
      </c>
      <c r="BC42" s="1">
        <f t="shared" si="2"/>
        <v>0.0255047343588366</v>
      </c>
      <c r="BD42" s="1">
        <f t="shared" si="2"/>
        <v>-7.1260137710626195</v>
      </c>
      <c r="BE42" s="1">
        <f t="shared" si="2"/>
        <v>0.03400631247844865</v>
      </c>
      <c r="BF42"/>
      <c r="BG42"/>
      <c r="BH42"/>
      <c r="BI42"/>
      <c r="BL42"/>
      <c r="BM42"/>
      <c r="BN42"/>
      <c r="BO42"/>
      <c r="BP42"/>
      <c r="BQ42"/>
      <c r="BR42"/>
      <c r="BS42"/>
      <c r="BT42"/>
    </row>
    <row r="43" spans="19:72" ht="12">
      <c r="S43" s="50">
        <v>15</v>
      </c>
      <c r="T43" s="47">
        <f t="shared" si="6"/>
        <v>-11.25</v>
      </c>
      <c r="U43" s="47">
        <f t="shared" si="3"/>
        <v>-45</v>
      </c>
      <c r="V43" s="85">
        <f t="shared" si="4"/>
        <v>-1.140162203370019</v>
      </c>
      <c r="W43" s="48">
        <f t="shared" si="5"/>
        <v>0.005441009996551949</v>
      </c>
      <c r="X43" s="48">
        <f t="shared" si="7"/>
        <v>0</v>
      </c>
      <c r="Y43" s="48">
        <f t="shared" si="8"/>
        <v>0</v>
      </c>
      <c r="Z43" s="74">
        <f t="shared" si="9"/>
        <v>-1.7815034427656549</v>
      </c>
      <c r="AA43" s="74">
        <f t="shared" si="10"/>
        <v>0.008501578119612163</v>
      </c>
      <c r="AB43" s="48">
        <f t="shared" si="11"/>
        <v>-3.5630068855313097</v>
      </c>
      <c r="AC43" s="48">
        <f t="shared" si="12"/>
        <v>0.017003156239224326</v>
      </c>
      <c r="AD43" s="48">
        <f t="shared" si="13"/>
        <v>-5.344510328296964</v>
      </c>
      <c r="AE43" s="48">
        <f t="shared" si="14"/>
        <v>0.0255047343588366</v>
      </c>
      <c r="AF43" s="48">
        <f t="shared" si="15"/>
        <v>-7.1260137710626195</v>
      </c>
      <c r="AG43" s="48">
        <f t="shared" si="16"/>
        <v>0.03400631247844865</v>
      </c>
      <c r="AH43" s="48">
        <v>16</v>
      </c>
      <c r="AI43" s="86">
        <f t="shared" si="17"/>
        <v>0</v>
      </c>
      <c r="AJ43" s="47"/>
      <c r="AK43" s="47">
        <f t="shared" si="18"/>
        <v>0</v>
      </c>
      <c r="AL43" s="47"/>
      <c r="AM43" s="47"/>
      <c r="AN43" s="47"/>
      <c r="AO43" s="47"/>
      <c r="AP43" s="47"/>
      <c r="AQ43" s="87"/>
      <c r="AR43"/>
      <c r="AS43" s="1">
        <v>17</v>
      </c>
      <c r="AT43" s="105">
        <f t="shared" si="19"/>
        <v>-1.1381058881785784</v>
      </c>
      <c r="AU43" s="105">
        <f t="shared" si="19"/>
        <v>0.005803743996321997</v>
      </c>
      <c r="AV43" s="1">
        <f t="shared" si="20"/>
        <v>0</v>
      </c>
      <c r="AW43" s="1">
        <f t="shared" si="21"/>
        <v>0</v>
      </c>
      <c r="AX43" s="1">
        <f aca="true" t="shared" si="25" ref="AX43:BE47">Z44</f>
        <v>-1.7782904502790289</v>
      </c>
      <c r="AY43" s="1">
        <f t="shared" si="25"/>
        <v>0.009068349994252878</v>
      </c>
      <c r="AZ43" s="1">
        <f t="shared" si="25"/>
        <v>-3.5565809005580578</v>
      </c>
      <c r="BA43" s="1">
        <f t="shared" si="25"/>
        <v>0.018136699988505756</v>
      </c>
      <c r="BB43" s="1">
        <f t="shared" si="25"/>
        <v>-5.334871350837086</v>
      </c>
      <c r="BC43" s="1">
        <f t="shared" si="25"/>
        <v>0.02720504998275919</v>
      </c>
      <c r="BD43" s="1">
        <f t="shared" si="25"/>
        <v>-7.1131618011161155</v>
      </c>
      <c r="BE43" s="1">
        <f t="shared" si="25"/>
        <v>0.03627339997701151</v>
      </c>
      <c r="BF43"/>
      <c r="BG43"/>
      <c r="BH43"/>
      <c r="BI43"/>
      <c r="BL43"/>
      <c r="BM43"/>
      <c r="BN43"/>
      <c r="BO43"/>
      <c r="BP43"/>
      <c r="BQ43"/>
      <c r="BR43"/>
      <c r="BS43"/>
      <c r="BT43"/>
    </row>
    <row r="44" spans="19:72" ht="12">
      <c r="S44" s="50">
        <v>16</v>
      </c>
      <c r="T44" s="47">
        <f t="shared" si="6"/>
        <v>-9</v>
      </c>
      <c r="U44" s="47">
        <f t="shared" si="3"/>
        <v>-45</v>
      </c>
      <c r="V44" s="85">
        <f t="shared" si="4"/>
        <v>-1.1381058881785784</v>
      </c>
      <c r="W44" s="48">
        <f t="shared" si="5"/>
        <v>0.005803743996321997</v>
      </c>
      <c r="X44" s="48">
        <f t="shared" si="7"/>
        <v>0</v>
      </c>
      <c r="Y44" s="48">
        <f t="shared" si="8"/>
        <v>0</v>
      </c>
      <c r="Z44" s="74">
        <f t="shared" si="9"/>
        <v>-1.7782904502790289</v>
      </c>
      <c r="AA44" s="74">
        <f t="shared" si="10"/>
        <v>0.009068349994252878</v>
      </c>
      <c r="AB44" s="48">
        <f t="shared" si="11"/>
        <v>-3.5565809005580578</v>
      </c>
      <c r="AC44" s="48">
        <f t="shared" si="12"/>
        <v>0.018136699988505756</v>
      </c>
      <c r="AD44" s="48">
        <f t="shared" si="13"/>
        <v>-5.334871350837086</v>
      </c>
      <c r="AE44" s="48">
        <f t="shared" si="14"/>
        <v>0.02720504998275919</v>
      </c>
      <c r="AF44" s="48">
        <f t="shared" si="15"/>
        <v>-7.1131618011161155</v>
      </c>
      <c r="AG44" s="48">
        <f t="shared" si="16"/>
        <v>0.03627339997701151</v>
      </c>
      <c r="AH44" s="48">
        <v>17</v>
      </c>
      <c r="AI44" s="86">
        <f t="shared" si="17"/>
        <v>0</v>
      </c>
      <c r="AJ44" s="47"/>
      <c r="AK44" s="47">
        <f t="shared" si="18"/>
        <v>0</v>
      </c>
      <c r="AL44" s="47"/>
      <c r="AM44" s="47"/>
      <c r="AN44" s="47"/>
      <c r="AO44" s="47"/>
      <c r="AP44" s="47"/>
      <c r="AQ44" s="87"/>
      <c r="AR44"/>
      <c r="AS44" s="1">
        <v>18</v>
      </c>
      <c r="AT44" s="105">
        <f t="shared" si="19"/>
        <v>-1.1360495729871378</v>
      </c>
      <c r="AU44" s="105">
        <f t="shared" si="19"/>
        <v>0.006166477996092046</v>
      </c>
      <c r="AV44" s="1">
        <f t="shared" si="20"/>
        <v>0</v>
      </c>
      <c r="AW44" s="1">
        <f t="shared" si="21"/>
        <v>0</v>
      </c>
      <c r="AX44" s="1">
        <f t="shared" si="25"/>
        <v>-1.775077457792403</v>
      </c>
      <c r="AY44" s="1">
        <f t="shared" si="25"/>
        <v>0.009635121868893815</v>
      </c>
      <c r="AZ44" s="1">
        <f t="shared" si="25"/>
        <v>-3.550154915584806</v>
      </c>
      <c r="BA44" s="1">
        <f t="shared" si="25"/>
        <v>0.01927024373778763</v>
      </c>
      <c r="BB44" s="1">
        <f t="shared" si="25"/>
        <v>-5.32523237337721</v>
      </c>
      <c r="BC44" s="1">
        <f t="shared" si="25"/>
        <v>0.02890536560668089</v>
      </c>
      <c r="BD44" s="1">
        <f t="shared" si="25"/>
        <v>-7.100309831169612</v>
      </c>
      <c r="BE44" s="1">
        <f t="shared" si="25"/>
        <v>0.03854048747557526</v>
      </c>
      <c r="BF44"/>
      <c r="BG44"/>
      <c r="BH44"/>
      <c r="BI44"/>
      <c r="BL44"/>
      <c r="BM44"/>
      <c r="BN44"/>
      <c r="BO44"/>
      <c r="BP44"/>
      <c r="BQ44"/>
      <c r="BR44"/>
      <c r="BS44"/>
      <c r="BT44"/>
    </row>
    <row r="45" spans="19:72" ht="12">
      <c r="S45" s="50">
        <v>17</v>
      </c>
      <c r="T45" s="47">
        <f t="shared" si="6"/>
        <v>-6.75</v>
      </c>
      <c r="U45" s="47">
        <f t="shared" si="3"/>
        <v>-45</v>
      </c>
      <c r="V45" s="85">
        <f t="shared" si="4"/>
        <v>-1.1360495729871378</v>
      </c>
      <c r="W45" s="48">
        <f t="shared" si="5"/>
        <v>0.006166477996092046</v>
      </c>
      <c r="X45" s="48">
        <f t="shared" si="7"/>
        <v>0</v>
      </c>
      <c r="Y45" s="48">
        <f t="shared" si="8"/>
        <v>0</v>
      </c>
      <c r="Z45" s="74">
        <f t="shared" si="9"/>
        <v>-1.775077457792403</v>
      </c>
      <c r="AA45" s="74">
        <f t="shared" si="10"/>
        <v>0.009635121868893815</v>
      </c>
      <c r="AB45" s="48">
        <f t="shared" si="11"/>
        <v>-3.550154915584806</v>
      </c>
      <c r="AC45" s="48">
        <f t="shared" si="12"/>
        <v>0.01927024373778763</v>
      </c>
      <c r="AD45" s="48">
        <f t="shared" si="13"/>
        <v>-5.32523237337721</v>
      </c>
      <c r="AE45" s="48">
        <f t="shared" si="14"/>
        <v>0.02890536560668089</v>
      </c>
      <c r="AF45" s="48">
        <f t="shared" si="15"/>
        <v>-7.100309831169612</v>
      </c>
      <c r="AG45" s="48">
        <f t="shared" si="16"/>
        <v>0.03854048747557526</v>
      </c>
      <c r="AH45" s="48">
        <v>18</v>
      </c>
      <c r="AI45" s="86">
        <f t="shared" si="17"/>
        <v>0</v>
      </c>
      <c r="AJ45" s="47"/>
      <c r="AK45" s="47">
        <f t="shared" si="18"/>
        <v>0</v>
      </c>
      <c r="AL45" s="47"/>
      <c r="AM45" s="47"/>
      <c r="AN45" s="47"/>
      <c r="AO45" s="47"/>
      <c r="AP45" s="47"/>
      <c r="AQ45" s="87"/>
      <c r="AR45"/>
      <c r="AS45" s="1">
        <v>19</v>
      </c>
      <c r="AT45" s="105">
        <f t="shared" si="19"/>
        <v>-1.1339932577956973</v>
      </c>
      <c r="AU45" s="105">
        <f t="shared" si="19"/>
        <v>0.006529211995862205</v>
      </c>
      <c r="AV45" s="1">
        <f t="shared" si="20"/>
        <v>0</v>
      </c>
      <c r="AW45" s="1">
        <f t="shared" si="21"/>
        <v>0</v>
      </c>
      <c r="AX45" s="1">
        <f t="shared" si="25"/>
        <v>-1.771864465305777</v>
      </c>
      <c r="AY45" s="1">
        <f t="shared" si="25"/>
        <v>0.01020189374353464</v>
      </c>
      <c r="AZ45" s="1">
        <f t="shared" si="25"/>
        <v>-3.543728930611554</v>
      </c>
      <c r="BA45" s="1">
        <f t="shared" si="25"/>
        <v>0.02040378748706928</v>
      </c>
      <c r="BB45" s="1">
        <f t="shared" si="25"/>
        <v>-5.315593395917331</v>
      </c>
      <c r="BC45" s="1">
        <f t="shared" si="25"/>
        <v>0.030605681230604365</v>
      </c>
      <c r="BD45" s="1">
        <f t="shared" si="25"/>
        <v>-7.087457861223108</v>
      </c>
      <c r="BE45" s="1">
        <f t="shared" si="25"/>
        <v>0.04080757497413856</v>
      </c>
      <c r="BF45"/>
      <c r="BG45"/>
      <c r="BH45"/>
      <c r="BI45"/>
      <c r="BL45"/>
      <c r="BM45"/>
      <c r="BN45"/>
      <c r="BO45"/>
      <c r="BP45"/>
      <c r="BQ45"/>
      <c r="BR45"/>
      <c r="BS45"/>
      <c r="BT45"/>
    </row>
    <row r="46" spans="19:72" ht="12">
      <c r="S46" s="50">
        <v>18</v>
      </c>
      <c r="T46" s="47">
        <f t="shared" si="6"/>
        <v>-4.5</v>
      </c>
      <c r="U46" s="47">
        <f t="shared" si="3"/>
        <v>-45</v>
      </c>
      <c r="V46" s="85">
        <f t="shared" si="4"/>
        <v>-1.1339932577956973</v>
      </c>
      <c r="W46" s="48">
        <f t="shared" si="5"/>
        <v>0.006529211995862205</v>
      </c>
      <c r="X46" s="48">
        <f t="shared" si="7"/>
        <v>0</v>
      </c>
      <c r="Y46" s="48">
        <f t="shared" si="8"/>
        <v>0</v>
      </c>
      <c r="Z46" s="74">
        <f t="shared" si="9"/>
        <v>-1.771864465305777</v>
      </c>
      <c r="AA46" s="74">
        <f t="shared" si="10"/>
        <v>0.01020189374353464</v>
      </c>
      <c r="AB46" s="48">
        <f t="shared" si="11"/>
        <v>-3.543728930611554</v>
      </c>
      <c r="AC46" s="48">
        <f t="shared" si="12"/>
        <v>0.02040378748706928</v>
      </c>
      <c r="AD46" s="48">
        <f t="shared" si="13"/>
        <v>-5.315593395917331</v>
      </c>
      <c r="AE46" s="48">
        <f t="shared" si="14"/>
        <v>0.030605681230604365</v>
      </c>
      <c r="AF46" s="48">
        <f t="shared" si="15"/>
        <v>-7.087457861223108</v>
      </c>
      <c r="AG46" s="48">
        <f t="shared" si="16"/>
        <v>0.04080757497413856</v>
      </c>
      <c r="AH46" s="48">
        <v>19</v>
      </c>
      <c r="AI46" s="86">
        <f t="shared" si="17"/>
        <v>0</v>
      </c>
      <c r="AJ46" s="47"/>
      <c r="AK46" s="47">
        <f t="shared" si="18"/>
        <v>0</v>
      </c>
      <c r="AL46" s="47"/>
      <c r="AM46" s="47"/>
      <c r="AN46" s="47"/>
      <c r="AO46" s="47"/>
      <c r="AP46" s="47"/>
      <c r="AQ46" s="87"/>
      <c r="AR46"/>
      <c r="AS46" s="1">
        <v>20</v>
      </c>
      <c r="AT46" s="105">
        <f t="shared" si="19"/>
        <v>-1.1319369426042565</v>
      </c>
      <c r="AU46" s="105">
        <f t="shared" si="19"/>
        <v>0.006891945995632476</v>
      </c>
      <c r="AV46" s="1">
        <f t="shared" si="20"/>
        <v>0</v>
      </c>
      <c r="AW46" s="1">
        <f t="shared" si="21"/>
        <v>0</v>
      </c>
      <c r="AX46" s="1">
        <f t="shared" si="25"/>
        <v>-1.7686514728191511</v>
      </c>
      <c r="AY46" s="1">
        <f t="shared" si="25"/>
        <v>0.010768665618175355</v>
      </c>
      <c r="AZ46" s="1">
        <f t="shared" si="25"/>
        <v>-3.5373029456383023</v>
      </c>
      <c r="BA46" s="1">
        <f t="shared" si="25"/>
        <v>0.02153733123635071</v>
      </c>
      <c r="BB46" s="1">
        <f t="shared" si="25"/>
        <v>-5.305954418457453</v>
      </c>
      <c r="BC46" s="1">
        <f t="shared" si="25"/>
        <v>0.03230599685452651</v>
      </c>
      <c r="BD46" s="1">
        <f t="shared" si="25"/>
        <v>-7.0746058912766046</v>
      </c>
      <c r="BE46" s="1">
        <f t="shared" si="25"/>
        <v>0.04307466247270142</v>
      </c>
      <c r="BF46"/>
      <c r="BG46"/>
      <c r="BH46"/>
      <c r="BI46"/>
      <c r="BL46"/>
      <c r="BM46"/>
      <c r="BN46"/>
      <c r="BO46"/>
      <c r="BP46"/>
      <c r="BQ46"/>
      <c r="BR46"/>
      <c r="BS46"/>
      <c r="BT46"/>
    </row>
    <row r="47" spans="19:72" ht="12">
      <c r="S47" s="50">
        <v>19</v>
      </c>
      <c r="T47" s="47">
        <f t="shared" si="6"/>
        <v>-2.25</v>
      </c>
      <c r="U47" s="47">
        <f t="shared" si="3"/>
        <v>-45</v>
      </c>
      <c r="V47" s="85">
        <f t="shared" si="4"/>
        <v>-1.1319369426042565</v>
      </c>
      <c r="W47" s="48">
        <f t="shared" si="5"/>
        <v>0.006891945995632476</v>
      </c>
      <c r="X47" s="48">
        <f t="shared" si="7"/>
        <v>0</v>
      </c>
      <c r="Y47" s="48">
        <f t="shared" si="8"/>
        <v>0</v>
      </c>
      <c r="Z47" s="74">
        <f t="shared" si="9"/>
        <v>-1.7686514728191511</v>
      </c>
      <c r="AA47" s="74">
        <f t="shared" si="10"/>
        <v>0.010768665618175355</v>
      </c>
      <c r="AB47" s="48">
        <f t="shared" si="11"/>
        <v>-3.5373029456383023</v>
      </c>
      <c r="AC47" s="48">
        <f t="shared" si="12"/>
        <v>0.02153733123635071</v>
      </c>
      <c r="AD47" s="48">
        <f t="shared" si="13"/>
        <v>-5.305954418457453</v>
      </c>
      <c r="AE47" s="48">
        <f t="shared" si="14"/>
        <v>0.03230599685452651</v>
      </c>
      <c r="AF47" s="48">
        <f t="shared" si="15"/>
        <v>-7.0746058912766046</v>
      </c>
      <c r="AG47" s="48">
        <f t="shared" si="16"/>
        <v>0.04307466247270142</v>
      </c>
      <c r="AH47" s="48">
        <v>20</v>
      </c>
      <c r="AI47" s="86">
        <f t="shared" si="17"/>
        <v>0</v>
      </c>
      <c r="AJ47" s="47"/>
      <c r="AK47" s="47">
        <f t="shared" si="18"/>
        <v>0</v>
      </c>
      <c r="AL47" s="47"/>
      <c r="AM47" s="47"/>
      <c r="AN47" s="47"/>
      <c r="AO47" s="47"/>
      <c r="AP47" s="47"/>
      <c r="AQ47" s="87"/>
      <c r="AR47"/>
      <c r="AS47" s="1">
        <v>21</v>
      </c>
      <c r="AT47" s="105">
        <f t="shared" si="19"/>
        <v>-1.129880627412816</v>
      </c>
      <c r="AU47" s="105">
        <f t="shared" si="19"/>
        <v>0.007254679995402524</v>
      </c>
      <c r="AV47" s="1">
        <f t="shared" si="20"/>
        <v>0</v>
      </c>
      <c r="AW47" s="1">
        <f t="shared" si="21"/>
        <v>0</v>
      </c>
      <c r="AX47" s="1">
        <f t="shared" si="25"/>
        <v>-1.7654384803325254</v>
      </c>
      <c r="AY47" s="1">
        <f t="shared" si="25"/>
        <v>0.01133543749281618</v>
      </c>
      <c r="AZ47" s="1">
        <f t="shared" si="25"/>
        <v>-3.5308769606650507</v>
      </c>
      <c r="BA47" s="1">
        <f t="shared" si="25"/>
        <v>0.02267087498563236</v>
      </c>
      <c r="BB47" s="1">
        <f t="shared" si="25"/>
        <v>-5.296315440997574</v>
      </c>
      <c r="BC47" s="1">
        <f t="shared" si="25"/>
        <v>0.0340063124784491</v>
      </c>
      <c r="BD47" s="1">
        <f t="shared" si="25"/>
        <v>-7.0617539213301015</v>
      </c>
      <c r="BE47" s="1">
        <f t="shared" si="25"/>
        <v>0.04534174997126472</v>
      </c>
      <c r="BF47"/>
      <c r="BG47"/>
      <c r="BH47"/>
      <c r="BI47"/>
      <c r="BL47"/>
      <c r="BM47"/>
      <c r="BN47"/>
      <c r="BO47"/>
      <c r="BP47"/>
      <c r="BQ47"/>
      <c r="BR47"/>
      <c r="BS47"/>
      <c r="BT47"/>
    </row>
    <row r="48" spans="19:72" ht="12">
      <c r="S48" s="51">
        <v>20</v>
      </c>
      <c r="T48" s="47">
        <f t="shared" si="6"/>
        <v>0</v>
      </c>
      <c r="U48" s="47">
        <f t="shared" si="3"/>
        <v>-45</v>
      </c>
      <c r="V48" s="85">
        <f t="shared" si="4"/>
        <v>-1.129880627412816</v>
      </c>
      <c r="W48" s="48">
        <f t="shared" si="5"/>
        <v>0.007254679995402524</v>
      </c>
      <c r="X48" s="48">
        <f t="shared" si="7"/>
        <v>0</v>
      </c>
      <c r="Y48" s="48">
        <f t="shared" si="8"/>
        <v>0</v>
      </c>
      <c r="Z48" s="74">
        <f t="shared" si="9"/>
        <v>-1.7654384803325254</v>
      </c>
      <c r="AA48" s="74">
        <f t="shared" si="10"/>
        <v>0.01133543749281618</v>
      </c>
      <c r="AB48" s="48">
        <f t="shared" si="11"/>
        <v>-3.5308769606650507</v>
      </c>
      <c r="AC48" s="48">
        <f t="shared" si="12"/>
        <v>0.02267087498563236</v>
      </c>
      <c r="AD48" s="48">
        <f t="shared" si="13"/>
        <v>-5.296315440997574</v>
      </c>
      <c r="AE48" s="48">
        <f t="shared" si="14"/>
        <v>0.0340063124784491</v>
      </c>
      <c r="AF48" s="48">
        <f t="shared" si="15"/>
        <v>-7.0617539213301015</v>
      </c>
      <c r="AG48" s="48">
        <f t="shared" si="16"/>
        <v>0.04534174997126472</v>
      </c>
      <c r="AH48" s="48">
        <v>21</v>
      </c>
      <c r="AI48" s="86">
        <f t="shared" si="17"/>
        <v>0</v>
      </c>
      <c r="AJ48" s="47"/>
      <c r="AK48" s="47">
        <f t="shared" si="18"/>
        <v>0</v>
      </c>
      <c r="AL48" s="47"/>
      <c r="AM48" s="47"/>
      <c r="AN48" s="47"/>
      <c r="AO48" s="47"/>
      <c r="AP48" s="47"/>
      <c r="AQ48" s="87"/>
      <c r="AR48"/>
      <c r="AS48" s="1">
        <v>22</v>
      </c>
      <c r="AT48" s="99">
        <f aca="true" t="shared" si="26" ref="AT48:AT67">V50</f>
        <v>-1.1295117145796212</v>
      </c>
      <c r="AU48" s="99">
        <f aca="true" t="shared" si="27" ref="AU48:AU67">W50</f>
        <v>0.007387032397564219</v>
      </c>
      <c r="AV48">
        <f aca="true" t="shared" si="28" ref="AV48:AV67">X50</f>
        <v>0.00020897720719403526</v>
      </c>
      <c r="AW48">
        <f aca="true" t="shared" si="29" ref="AW48:AW67">Y50</f>
        <v>0.00010413975773521072</v>
      </c>
      <c r="AX48">
        <f aca="true" t="shared" si="30" ref="AX48:BE48">Z50</f>
        <v>-1.7649694224297516</v>
      </c>
      <c r="AY48">
        <f t="shared" si="30"/>
        <v>0.011488733050775912</v>
      </c>
      <c r="AZ48">
        <f t="shared" si="30"/>
        <v>-3.53015800334665</v>
      </c>
      <c r="BA48">
        <f t="shared" si="30"/>
        <v>0.02286825280050886</v>
      </c>
      <c r="BB48">
        <f t="shared" si="30"/>
        <v>-5.295346584263549</v>
      </c>
      <c r="BC48">
        <f t="shared" si="30"/>
        <v>0.03424777255024125</v>
      </c>
      <c r="BD48">
        <f t="shared" si="30"/>
        <v>-7.060535165180448</v>
      </c>
      <c r="BE48">
        <f t="shared" si="30"/>
        <v>0.04562729229997453</v>
      </c>
      <c r="BF48"/>
      <c r="BG48"/>
      <c r="BH48"/>
      <c r="BI48"/>
      <c r="BL48"/>
      <c r="BM48"/>
      <c r="BN48"/>
      <c r="BO48"/>
      <c r="BP48"/>
      <c r="BQ48"/>
      <c r="BR48"/>
      <c r="BS48"/>
      <c r="BT48"/>
    </row>
    <row r="49" spans="18:72" ht="12">
      <c r="R49" s="1" t="s">
        <v>3</v>
      </c>
      <c r="S49" s="49">
        <v>0</v>
      </c>
      <c r="T49" s="48">
        <f aca="true" t="shared" si="31" ref="T49:T69">S49/S$69*V$19</f>
        <v>0</v>
      </c>
      <c r="U49" s="48">
        <f t="shared" si="3"/>
        <v>-45</v>
      </c>
      <c r="V49" s="85">
        <f t="shared" si="4"/>
        <v>-1.129880627412816</v>
      </c>
      <c r="W49" s="48">
        <f t="shared" si="5"/>
        <v>0.007254679995402524</v>
      </c>
      <c r="X49" s="48">
        <f t="shared" si="7"/>
        <v>0</v>
      </c>
      <c r="Y49" s="48">
        <f t="shared" si="8"/>
        <v>0</v>
      </c>
      <c r="Z49" s="74">
        <f t="shared" si="9"/>
        <v>-1.7654384803325254</v>
      </c>
      <c r="AA49" s="74">
        <f t="shared" si="10"/>
        <v>0.01133543749281618</v>
      </c>
      <c r="AB49" s="48">
        <f t="shared" si="11"/>
        <v>-3.5308769606650507</v>
      </c>
      <c r="AC49" s="48">
        <f t="shared" si="12"/>
        <v>0.02267087498563236</v>
      </c>
      <c r="AD49" s="48">
        <f t="shared" si="13"/>
        <v>-5.296315440997574</v>
      </c>
      <c r="AE49" s="48">
        <f t="shared" si="14"/>
        <v>0.0340063124784491</v>
      </c>
      <c r="AF49" s="48">
        <f t="shared" si="15"/>
        <v>-7.0617539213301015</v>
      </c>
      <c r="AG49" s="48">
        <f t="shared" si="16"/>
        <v>0.04534174997126472</v>
      </c>
      <c r="AH49" s="48">
        <v>22</v>
      </c>
      <c r="AI49" s="86">
        <f t="shared" si="17"/>
        <v>0</v>
      </c>
      <c r="AJ49" s="47"/>
      <c r="AK49" s="47">
        <f t="shared" si="18"/>
        <v>0</v>
      </c>
      <c r="AL49" s="47"/>
      <c r="AM49" s="47"/>
      <c r="AN49" s="47"/>
      <c r="AO49" s="47"/>
      <c r="AP49" s="47"/>
      <c r="AQ49" s="87"/>
      <c r="AR49"/>
      <c r="AS49" s="1">
        <v>23</v>
      </c>
      <c r="AT49" s="99">
        <f t="shared" si="26"/>
        <v>-1.1284150612149033</v>
      </c>
      <c r="AU49" s="99">
        <f t="shared" si="27"/>
        <v>0.007880121882620439</v>
      </c>
      <c r="AV49">
        <f t="shared" si="28"/>
        <v>0.0011456949459107404</v>
      </c>
      <c r="AW49">
        <f t="shared" si="29"/>
        <v>0.0005690165983647981</v>
      </c>
      <c r="AX49">
        <f aca="true" t="shared" si="32" ref="AX49:BE49">Z51</f>
        <v>-1.7637387096954973</v>
      </c>
      <c r="AY49">
        <f t="shared" si="32"/>
        <v>0.012019573229793967</v>
      </c>
      <c r="AZ49">
        <f t="shared" si="32"/>
        <v>-3.5286773911967697</v>
      </c>
      <c r="BA49">
        <f t="shared" si="32"/>
        <v>0.023443175236443237</v>
      </c>
      <c r="BB49">
        <f t="shared" si="32"/>
        <v>-5.2936160726980415</v>
      </c>
      <c r="BC49">
        <f t="shared" si="32"/>
        <v>0.03486677724309262</v>
      </c>
      <c r="BD49">
        <f t="shared" si="32"/>
        <v>-7.0585547541993146</v>
      </c>
      <c r="BE49">
        <f t="shared" si="32"/>
        <v>0.046290379249741775</v>
      </c>
      <c r="BF49"/>
      <c r="BG49"/>
      <c r="BH49"/>
      <c r="BI49"/>
      <c r="BL49"/>
      <c r="BM49"/>
      <c r="BN49"/>
      <c r="BO49"/>
      <c r="BP49"/>
      <c r="BQ49"/>
      <c r="BR49"/>
      <c r="BS49"/>
      <c r="BT49"/>
    </row>
    <row r="50" spans="19:72" ht="12">
      <c r="S50" s="50">
        <v>1</v>
      </c>
      <c r="T50" s="48">
        <f t="shared" si="31"/>
        <v>0.17500000000000002</v>
      </c>
      <c r="U50" s="48">
        <f aca="true" t="shared" si="33" ref="U50:U69">-V$20</f>
        <v>-45</v>
      </c>
      <c r="V50" s="85">
        <f t="shared" si="4"/>
        <v>-1.1295117145796212</v>
      </c>
      <c r="W50" s="48">
        <f t="shared" si="5"/>
        <v>0.007387032397564219</v>
      </c>
      <c r="X50" s="48">
        <f t="shared" si="7"/>
        <v>0.00020897720719403526</v>
      </c>
      <c r="Y50" s="48">
        <f t="shared" si="8"/>
        <v>0.00010413975773521072</v>
      </c>
      <c r="Z50" s="74">
        <f t="shared" si="9"/>
        <v>-1.7649694224297516</v>
      </c>
      <c r="AA50" s="74">
        <f t="shared" si="10"/>
        <v>0.011488733050775912</v>
      </c>
      <c r="AB50" s="48">
        <f t="shared" si="11"/>
        <v>-3.53015800334665</v>
      </c>
      <c r="AC50" s="48">
        <f t="shared" si="12"/>
        <v>0.02286825280050886</v>
      </c>
      <c r="AD50" s="48">
        <f t="shared" si="13"/>
        <v>-5.295346584263549</v>
      </c>
      <c r="AE50" s="48">
        <f t="shared" si="14"/>
        <v>0.03424777255024125</v>
      </c>
      <c r="AF50" s="48">
        <f t="shared" si="15"/>
        <v>-7.060535165180448</v>
      </c>
      <c r="AG50" s="48">
        <f t="shared" si="16"/>
        <v>0.04562729229997453</v>
      </c>
      <c r="AH50" s="48">
        <v>23</v>
      </c>
      <c r="AI50" s="86">
        <f t="shared" si="17"/>
        <v>0.00020897720719403526</v>
      </c>
      <c r="AJ50" s="47"/>
      <c r="AK50" s="47">
        <f t="shared" si="18"/>
        <v>0.00010413975773521072</v>
      </c>
      <c r="AL50" s="47"/>
      <c r="AM50" s="47"/>
      <c r="AN50" s="47"/>
      <c r="AO50" s="47"/>
      <c r="AP50" s="47"/>
      <c r="AQ50" s="87"/>
      <c r="AR50"/>
      <c r="AS50" s="1">
        <v>24</v>
      </c>
      <c r="AT50" s="99">
        <f t="shared" si="26"/>
        <v>-1.1263428855279212</v>
      </c>
      <c r="AU50" s="99">
        <f t="shared" si="27"/>
        <v>0.008852920478446547</v>
      </c>
      <c r="AV50">
        <f t="shared" si="28"/>
        <v>0.0030579350068921404</v>
      </c>
      <c r="AW50">
        <f t="shared" si="29"/>
        <v>0.0015136025497643688</v>
      </c>
      <c r="AX50">
        <f aca="true" t="shared" si="34" ref="AX50:BE50">Z52</f>
        <v>-1.7614903039614511</v>
      </c>
      <c r="AY50">
        <f t="shared" si="34"/>
        <v>0.013050837604420273</v>
      </c>
      <c r="AZ50">
        <f t="shared" si="34"/>
        <v>-3.526179086047097</v>
      </c>
      <c r="BA50">
        <f t="shared" si="34"/>
        <v>0.024518521867986198</v>
      </c>
      <c r="BB50">
        <f t="shared" si="34"/>
        <v>-5.290867868132743</v>
      </c>
      <c r="BC50">
        <f t="shared" si="34"/>
        <v>0.03598620613155212</v>
      </c>
      <c r="BD50">
        <f t="shared" si="34"/>
        <v>-7.0555566502183895</v>
      </c>
      <c r="BE50">
        <f t="shared" si="34"/>
        <v>0.047453890395117604</v>
      </c>
      <c r="BF50"/>
      <c r="BG50"/>
      <c r="BH50"/>
      <c r="BI50"/>
      <c r="BL50"/>
      <c r="BM50"/>
      <c r="BN50"/>
      <c r="BO50"/>
      <c r="BP50"/>
      <c r="BQ50"/>
      <c r="BR50"/>
      <c r="BS50"/>
      <c r="BT50"/>
    </row>
    <row r="51" spans="19:72" ht="12">
      <c r="S51" s="50">
        <v>2</v>
      </c>
      <c r="T51" s="48">
        <f t="shared" si="31"/>
        <v>0.35000000000000003</v>
      </c>
      <c r="U51" s="48">
        <f t="shared" si="33"/>
        <v>-45</v>
      </c>
      <c r="V51" s="85">
        <f t="shared" si="4"/>
        <v>-1.1284150612149033</v>
      </c>
      <c r="W51" s="48">
        <f t="shared" si="5"/>
        <v>0.007880121882620439</v>
      </c>
      <c r="X51" s="48">
        <f t="shared" si="7"/>
        <v>0.0011456949459107404</v>
      </c>
      <c r="Y51" s="48">
        <f t="shared" si="8"/>
        <v>0.0005690165983647981</v>
      </c>
      <c r="Z51" s="74">
        <f t="shared" si="9"/>
        <v>-1.7637387096954973</v>
      </c>
      <c r="AA51" s="74">
        <f t="shared" si="10"/>
        <v>0.012019573229793967</v>
      </c>
      <c r="AB51" s="48">
        <f t="shared" si="11"/>
        <v>-3.5286773911967697</v>
      </c>
      <c r="AC51" s="48">
        <f t="shared" si="12"/>
        <v>0.023443175236443237</v>
      </c>
      <c r="AD51" s="48">
        <f t="shared" si="13"/>
        <v>-5.2936160726980415</v>
      </c>
      <c r="AE51" s="48">
        <f t="shared" si="14"/>
        <v>0.03486677724309262</v>
      </c>
      <c r="AF51" s="48">
        <f t="shared" si="15"/>
        <v>-7.0585547541993146</v>
      </c>
      <c r="AG51" s="48">
        <f t="shared" si="16"/>
        <v>0.046290379249741775</v>
      </c>
      <c r="AH51" s="48">
        <v>24</v>
      </c>
      <c r="AI51" s="86">
        <f t="shared" si="17"/>
        <v>0.0011456949459107404</v>
      </c>
      <c r="AJ51" s="47"/>
      <c r="AK51" s="47">
        <f t="shared" si="18"/>
        <v>0.0005690165983647981</v>
      </c>
      <c r="AL51" s="47"/>
      <c r="AM51" s="47"/>
      <c r="AN51" s="47"/>
      <c r="AO51" s="47"/>
      <c r="AP51" s="47"/>
      <c r="AQ51" s="87"/>
      <c r="AR51"/>
      <c r="AS51" s="1">
        <v>25</v>
      </c>
      <c r="AT51" s="99">
        <f t="shared" si="26"/>
        <v>-1.123164745810774</v>
      </c>
      <c r="AU51" s="99">
        <f t="shared" si="27"/>
        <v>0.0103648077852867</v>
      </c>
      <c r="AV51">
        <f t="shared" si="28"/>
        <v>0.00607613909803841</v>
      </c>
      <c r="AW51">
        <f t="shared" si="29"/>
        <v>0.0029972772121780815</v>
      </c>
      <c r="AX51">
        <f aca="true" t="shared" si="35" ref="AX51:BE51">Z53</f>
        <v>-1.7580925339900897</v>
      </c>
      <c r="AY51">
        <f t="shared" si="35"/>
        <v>0.01464228037923987</v>
      </c>
      <c r="AZ51">
        <f t="shared" si="35"/>
        <v>-3.522531416660109</v>
      </c>
      <c r="BA51">
        <f t="shared" si="35"/>
        <v>0.02615404689972256</v>
      </c>
      <c r="BB51">
        <f t="shared" si="35"/>
        <v>-5.286970299330128</v>
      </c>
      <c r="BC51">
        <f t="shared" si="35"/>
        <v>0.03766581342020503</v>
      </c>
      <c r="BD51">
        <f t="shared" si="35"/>
        <v>-7.051409182000147</v>
      </c>
      <c r="BE51">
        <f t="shared" si="35"/>
        <v>0.04917757994068772</v>
      </c>
      <c r="BF51"/>
      <c r="BG51"/>
      <c r="BH51"/>
      <c r="BI51"/>
      <c r="BL51"/>
      <c r="BM51"/>
      <c r="BN51"/>
      <c r="BO51"/>
      <c r="BP51"/>
      <c r="BQ51"/>
      <c r="BR51"/>
      <c r="BS51"/>
      <c r="BT51"/>
    </row>
    <row r="52" spans="19:72" ht="12">
      <c r="S52" s="50">
        <v>3</v>
      </c>
      <c r="T52" s="48">
        <f t="shared" si="31"/>
        <v>0.525</v>
      </c>
      <c r="U52" s="48">
        <f t="shared" si="33"/>
        <v>-45</v>
      </c>
      <c r="V52" s="85">
        <f t="shared" si="4"/>
        <v>-1.1263428855279212</v>
      </c>
      <c r="W52" s="48">
        <f t="shared" si="5"/>
        <v>0.008852920478446547</v>
      </c>
      <c r="X52" s="48">
        <f t="shared" si="7"/>
        <v>0.0030579350068921404</v>
      </c>
      <c r="Y52" s="48">
        <f t="shared" si="8"/>
        <v>0.0015136025497643688</v>
      </c>
      <c r="Z52" s="74">
        <f t="shared" si="9"/>
        <v>-1.7614903039614511</v>
      </c>
      <c r="AA52" s="74">
        <f t="shared" si="10"/>
        <v>0.013050837604420273</v>
      </c>
      <c r="AB52" s="48">
        <f t="shared" si="11"/>
        <v>-3.526179086047097</v>
      </c>
      <c r="AC52" s="48">
        <f t="shared" si="12"/>
        <v>0.024518521867986198</v>
      </c>
      <c r="AD52" s="48">
        <f t="shared" si="13"/>
        <v>-5.290867868132743</v>
      </c>
      <c r="AE52" s="48">
        <f t="shared" si="14"/>
        <v>0.03598620613155212</v>
      </c>
      <c r="AF52" s="48">
        <f t="shared" si="15"/>
        <v>-7.0555566502183895</v>
      </c>
      <c r="AG52" s="48">
        <f t="shared" si="16"/>
        <v>0.047453890395117604</v>
      </c>
      <c r="AH52" s="48">
        <v>25</v>
      </c>
      <c r="AI52" s="86">
        <f t="shared" si="17"/>
        <v>0.0030579350068921404</v>
      </c>
      <c r="AJ52" s="47"/>
      <c r="AK52" s="47">
        <f t="shared" si="18"/>
        <v>0.0015136025497643688</v>
      </c>
      <c r="AL52" s="47"/>
      <c r="AM52" s="47"/>
      <c r="AN52" s="47"/>
      <c r="AO52" s="47"/>
      <c r="AP52" s="47"/>
      <c r="AQ52" s="87"/>
      <c r="AR52"/>
      <c r="AS52" s="1">
        <v>26</v>
      </c>
      <c r="AT52" s="99">
        <f t="shared" si="26"/>
        <v>-1.1188135324515072</v>
      </c>
      <c r="AU52" s="99">
        <f t="shared" si="27"/>
        <v>0.012443080996930589</v>
      </c>
      <c r="AV52">
        <f t="shared" si="28"/>
        <v>0.010267416831304235</v>
      </c>
      <c r="AW52">
        <f t="shared" si="29"/>
        <v>0.005047337779395341</v>
      </c>
      <c r="AX52">
        <f aca="true" t="shared" si="36" ref="AX52:BE52">Z54</f>
        <v>-1.753481095435477</v>
      </c>
      <c r="AY52">
        <f t="shared" si="36"/>
        <v>0.01681956671588869</v>
      </c>
      <c r="AZ52">
        <f t="shared" si="36"/>
        <v>-3.51767007868987</v>
      </c>
      <c r="BA52">
        <f t="shared" si="36"/>
        <v>0.028375415493287592</v>
      </c>
      <c r="BB52">
        <f t="shared" si="36"/>
        <v>-5.281859061944263</v>
      </c>
      <c r="BC52">
        <f t="shared" si="36"/>
        <v>0.03993126427068594</v>
      </c>
      <c r="BD52">
        <f t="shared" si="36"/>
        <v>-7.046048045198656</v>
      </c>
      <c r="BE52">
        <f t="shared" si="36"/>
        <v>0.05148711304808451</v>
      </c>
      <c r="BF52"/>
      <c r="BG52"/>
      <c r="BH52"/>
      <c r="BI52"/>
      <c r="BL52"/>
      <c r="BM52"/>
      <c r="BN52"/>
      <c r="BO52"/>
      <c r="BP52"/>
      <c r="BQ52"/>
      <c r="BR52"/>
      <c r="BS52"/>
      <c r="BT52"/>
    </row>
    <row r="53" spans="19:72" ht="12">
      <c r="S53" s="50">
        <v>4</v>
      </c>
      <c r="T53" s="48">
        <f t="shared" si="31"/>
        <v>0.7000000000000001</v>
      </c>
      <c r="U53" s="48">
        <f t="shared" si="33"/>
        <v>-45</v>
      </c>
      <c r="V53" s="85">
        <f t="shared" si="4"/>
        <v>-1.123164745810774</v>
      </c>
      <c r="W53" s="48">
        <f t="shared" si="5"/>
        <v>0.0103648077852867</v>
      </c>
      <c r="X53" s="48">
        <f t="shared" si="7"/>
        <v>0.00607613909803841</v>
      </c>
      <c r="Y53" s="48">
        <f t="shared" si="8"/>
        <v>0.0029972772121780815</v>
      </c>
      <c r="Z53" s="74">
        <f t="shared" si="9"/>
        <v>-1.7580925339900897</v>
      </c>
      <c r="AA53" s="74">
        <f t="shared" si="10"/>
        <v>0.01464228037923987</v>
      </c>
      <c r="AB53" s="48">
        <f t="shared" si="11"/>
        <v>-3.522531416660109</v>
      </c>
      <c r="AC53" s="48">
        <f t="shared" si="12"/>
        <v>0.02615404689972256</v>
      </c>
      <c r="AD53" s="48">
        <f t="shared" si="13"/>
        <v>-5.286970299330128</v>
      </c>
      <c r="AE53" s="48">
        <f t="shared" si="14"/>
        <v>0.03766581342020503</v>
      </c>
      <c r="AF53" s="48">
        <f t="shared" si="15"/>
        <v>-7.051409182000147</v>
      </c>
      <c r="AG53" s="48">
        <f t="shared" si="16"/>
        <v>0.04917757994068772</v>
      </c>
      <c r="AH53" s="48">
        <v>26</v>
      </c>
      <c r="AI53" s="86">
        <f t="shared" si="17"/>
        <v>0.00607613909803841</v>
      </c>
      <c r="AJ53" s="47"/>
      <c r="AK53" s="47">
        <f t="shared" si="18"/>
        <v>0.0029972772121780815</v>
      </c>
      <c r="AL53" s="47"/>
      <c r="AM53" s="47"/>
      <c r="AN53" s="47"/>
      <c r="AO53" s="47"/>
      <c r="AP53" s="47"/>
      <c r="AQ53" s="87"/>
      <c r="AR53"/>
      <c r="AS53" s="1">
        <v>27</v>
      </c>
      <c r="AT53" s="99">
        <f t="shared" si="26"/>
        <v>-1.113265704790087</v>
      </c>
      <c r="AU53" s="99">
        <f t="shared" si="27"/>
        <v>0.015093144268135794</v>
      </c>
      <c r="AV53">
        <f t="shared" si="28"/>
        <v>0.015655308866723634</v>
      </c>
      <c r="AW53">
        <f t="shared" si="29"/>
        <v>0.0076691884061740314</v>
      </c>
      <c r="AX53">
        <f aca="true" t="shared" si="37" ref="AX53:BE53">Z55</f>
        <v>-1.7476381319482062</v>
      </c>
      <c r="AY53">
        <f t="shared" si="37"/>
        <v>0.019585058950741696</v>
      </c>
      <c r="AZ53">
        <f t="shared" si="37"/>
        <v>-3.5115772157869727</v>
      </c>
      <c r="BA53">
        <f t="shared" si="37"/>
        <v>0.031184989985057143</v>
      </c>
      <c r="BB53">
        <f t="shared" si="37"/>
        <v>-5.275516299625739</v>
      </c>
      <c r="BC53">
        <f t="shared" si="37"/>
        <v>0.042784921019372035</v>
      </c>
      <c r="BD53">
        <f t="shared" si="37"/>
        <v>-7.039455383464506</v>
      </c>
      <c r="BE53">
        <f t="shared" si="37"/>
        <v>0.054384852053687815</v>
      </c>
      <c r="BF53"/>
      <c r="BG53"/>
      <c r="BH53"/>
      <c r="BI53"/>
      <c r="BL53"/>
      <c r="BM53"/>
      <c r="BN53"/>
      <c r="BO53"/>
      <c r="BP53"/>
      <c r="BQ53"/>
      <c r="BR53"/>
      <c r="BS53"/>
      <c r="BT53"/>
    </row>
    <row r="54" spans="19:72" ht="12">
      <c r="S54" s="50">
        <v>5</v>
      </c>
      <c r="T54" s="48">
        <f t="shared" si="31"/>
        <v>0.875</v>
      </c>
      <c r="U54" s="48">
        <f t="shared" si="33"/>
        <v>-45</v>
      </c>
      <c r="V54" s="85">
        <f t="shared" si="4"/>
        <v>-1.1188135324515072</v>
      </c>
      <c r="W54" s="48">
        <f t="shared" si="5"/>
        <v>0.012443080996930589</v>
      </c>
      <c r="X54" s="48">
        <f t="shared" si="7"/>
        <v>0.010267416831304235</v>
      </c>
      <c r="Y54" s="48">
        <f t="shared" si="8"/>
        <v>0.005047337779395341</v>
      </c>
      <c r="Z54" s="74">
        <f t="shared" si="9"/>
        <v>-1.753481095435477</v>
      </c>
      <c r="AA54" s="74">
        <f t="shared" si="10"/>
        <v>0.01681956671588869</v>
      </c>
      <c r="AB54" s="48">
        <f t="shared" si="11"/>
        <v>-3.51767007868987</v>
      </c>
      <c r="AC54" s="48">
        <f t="shared" si="12"/>
        <v>0.028375415493287592</v>
      </c>
      <c r="AD54" s="48">
        <f t="shared" si="13"/>
        <v>-5.281859061944263</v>
      </c>
      <c r="AE54" s="48">
        <f t="shared" si="14"/>
        <v>0.03993126427068594</v>
      </c>
      <c r="AF54" s="48">
        <f t="shared" si="15"/>
        <v>-7.046048045198656</v>
      </c>
      <c r="AG54" s="48">
        <f t="shared" si="16"/>
        <v>0.05148711304808451</v>
      </c>
      <c r="AH54" s="48">
        <v>27</v>
      </c>
      <c r="AI54" s="86">
        <f t="shared" si="17"/>
        <v>0.010267416831304235</v>
      </c>
      <c r="AJ54" s="47"/>
      <c r="AK54" s="47">
        <f t="shared" si="18"/>
        <v>0.005047337779395341</v>
      </c>
      <c r="AL54" s="47"/>
      <c r="AM54" s="47"/>
      <c r="AN54" s="47"/>
      <c r="AO54" s="47"/>
      <c r="AP54" s="47"/>
      <c r="AQ54" s="87"/>
      <c r="AR54"/>
      <c r="AS54" s="1">
        <v>28</v>
      </c>
      <c r="AT54" s="99">
        <f t="shared" si="26"/>
        <v>-1.1065307215833808</v>
      </c>
      <c r="AU54" s="99">
        <f t="shared" si="27"/>
        <v>0.018304010374767032</v>
      </c>
      <c r="AV54">
        <f t="shared" si="28"/>
        <v>0.022230356447428868</v>
      </c>
      <c r="AW54">
        <f t="shared" si="29"/>
        <v>0.010851841868378754</v>
      </c>
      <c r="AX54">
        <f aca="true" t="shared" si="38" ref="AX54:BE54">Z56</f>
        <v>-1.740581022011617</v>
      </c>
      <c r="AY54">
        <f t="shared" si="38"/>
        <v>0.022923653607543115</v>
      </c>
      <c r="AZ54">
        <f t="shared" si="38"/>
        <v>-3.504270206434757</v>
      </c>
      <c r="BA54">
        <f t="shared" si="38"/>
        <v>0.03456766689877511</v>
      </c>
      <c r="BB54">
        <f t="shared" si="38"/>
        <v>-5.2679593908578966</v>
      </c>
      <c r="BC54">
        <f t="shared" si="38"/>
        <v>0.04621168019000699</v>
      </c>
      <c r="BD54">
        <f t="shared" si="38"/>
        <v>-7.031648575281037</v>
      </c>
      <c r="BE54">
        <f t="shared" si="38"/>
        <v>0.05785569348123909</v>
      </c>
      <c r="BF54"/>
      <c r="BG54"/>
      <c r="BH54"/>
      <c r="BI54"/>
      <c r="BL54"/>
      <c r="BM54"/>
      <c r="BN54"/>
      <c r="BO54"/>
      <c r="BP54"/>
      <c r="BQ54"/>
      <c r="BR54"/>
      <c r="BS54"/>
      <c r="BT54"/>
    </row>
    <row r="55" spans="19:72" ht="12">
      <c r="S55" s="50">
        <v>6</v>
      </c>
      <c r="T55" s="48">
        <f t="shared" si="31"/>
        <v>1.05</v>
      </c>
      <c r="U55" s="48">
        <f t="shared" si="33"/>
        <v>-45</v>
      </c>
      <c r="V55" s="85">
        <f t="shared" si="4"/>
        <v>-1.113265704790087</v>
      </c>
      <c r="W55" s="48">
        <f t="shared" si="5"/>
        <v>0.015093144268135794</v>
      </c>
      <c r="X55" s="48">
        <f t="shared" si="7"/>
        <v>0.015655308866723634</v>
      </c>
      <c r="Y55" s="48">
        <f t="shared" si="8"/>
        <v>0.0076691884061740314</v>
      </c>
      <c r="Z55" s="74">
        <f t="shared" si="9"/>
        <v>-1.7476381319482062</v>
      </c>
      <c r="AA55" s="74">
        <f t="shared" si="10"/>
        <v>0.019585058950741696</v>
      </c>
      <c r="AB55" s="48">
        <f t="shared" si="11"/>
        <v>-3.5115772157869727</v>
      </c>
      <c r="AC55" s="48">
        <f t="shared" si="12"/>
        <v>0.031184989985057143</v>
      </c>
      <c r="AD55" s="48">
        <f t="shared" si="13"/>
        <v>-5.275516299625739</v>
      </c>
      <c r="AE55" s="48">
        <f t="shared" si="14"/>
        <v>0.042784921019372035</v>
      </c>
      <c r="AF55" s="48">
        <f t="shared" si="15"/>
        <v>-7.039455383464506</v>
      </c>
      <c r="AG55" s="48">
        <f t="shared" si="16"/>
        <v>0.054384852053687815</v>
      </c>
      <c r="AH55" s="48">
        <v>28</v>
      </c>
      <c r="AI55" s="86">
        <f t="shared" si="17"/>
        <v>0.015655308866723634</v>
      </c>
      <c r="AJ55" s="47"/>
      <c r="AK55" s="47">
        <f t="shared" si="18"/>
        <v>0.0076691884061740314</v>
      </c>
      <c r="AL55" s="47"/>
      <c r="AM55" s="47"/>
      <c r="AN55" s="47"/>
      <c r="AO55" s="47"/>
      <c r="AP55" s="47"/>
      <c r="AQ55" s="87"/>
      <c r="AR55"/>
      <c r="AS55" s="1">
        <v>29</v>
      </c>
      <c r="AT55" s="99">
        <f t="shared" si="26"/>
        <v>-1.098644400077101</v>
      </c>
      <c r="AU55" s="99">
        <f t="shared" si="27"/>
        <v>0.022051784371441507</v>
      </c>
      <c r="AV55">
        <f t="shared" si="28"/>
        <v>0.029956742327707602</v>
      </c>
      <c r="AW55">
        <f t="shared" si="29"/>
        <v>0.0145714032206265</v>
      </c>
      <c r="AX55">
        <f aca="true" t="shared" si="39" ref="AX55:BE55">Z57</f>
        <v>-1.732355319769521</v>
      </c>
      <c r="AY55">
        <f t="shared" si="39"/>
        <v>0.026806484388702367</v>
      </c>
      <c r="AZ55">
        <f t="shared" si="39"/>
        <v>-3.4957946047770343</v>
      </c>
      <c r="BA55">
        <f t="shared" si="39"/>
        <v>0.038494579936851014</v>
      </c>
      <c r="BB55">
        <f t="shared" si="39"/>
        <v>-5.259233889784547</v>
      </c>
      <c r="BC55">
        <f t="shared" si="39"/>
        <v>0.050182675484998995</v>
      </c>
      <c r="BD55">
        <f t="shared" si="39"/>
        <v>-7.022673174792062</v>
      </c>
      <c r="BE55">
        <f t="shared" si="39"/>
        <v>0.061870771033147864</v>
      </c>
      <c r="BF55"/>
      <c r="BG55"/>
      <c r="BH55"/>
      <c r="BI55"/>
      <c r="BL55"/>
      <c r="BM55"/>
      <c r="BN55"/>
      <c r="BO55"/>
      <c r="BP55"/>
      <c r="BQ55"/>
      <c r="BR55"/>
      <c r="BS55"/>
      <c r="BT55"/>
    </row>
    <row r="56" spans="19:72" ht="12">
      <c r="S56" s="50">
        <v>7</v>
      </c>
      <c r="T56" s="48">
        <f t="shared" si="31"/>
        <v>1.2249999999999999</v>
      </c>
      <c r="U56" s="48">
        <f t="shared" si="33"/>
        <v>-45</v>
      </c>
      <c r="V56" s="85">
        <f t="shared" si="4"/>
        <v>-1.1065307215833808</v>
      </c>
      <c r="W56" s="48">
        <f t="shared" si="5"/>
        <v>0.018304010374767032</v>
      </c>
      <c r="X56" s="48">
        <f t="shared" si="7"/>
        <v>0.022230356447428868</v>
      </c>
      <c r="Y56" s="48">
        <f t="shared" si="8"/>
        <v>0.010851841868378754</v>
      </c>
      <c r="Z56" s="74">
        <f t="shared" si="9"/>
        <v>-1.740581022011617</v>
      </c>
      <c r="AA56" s="74">
        <f t="shared" si="10"/>
        <v>0.022923653607543115</v>
      </c>
      <c r="AB56" s="48">
        <f t="shared" si="11"/>
        <v>-3.504270206434757</v>
      </c>
      <c r="AC56" s="48">
        <f t="shared" si="12"/>
        <v>0.03456766689877511</v>
      </c>
      <c r="AD56" s="48">
        <f t="shared" si="13"/>
        <v>-5.2679593908578966</v>
      </c>
      <c r="AE56" s="48">
        <f t="shared" si="14"/>
        <v>0.04621168019000699</v>
      </c>
      <c r="AF56" s="48">
        <f t="shared" si="15"/>
        <v>-7.031648575281037</v>
      </c>
      <c r="AG56" s="48">
        <f t="shared" si="16"/>
        <v>0.05785569348123909</v>
      </c>
      <c r="AH56" s="48">
        <v>29</v>
      </c>
      <c r="AI56" s="86">
        <f t="shared" si="17"/>
        <v>0.022230356447428868</v>
      </c>
      <c r="AJ56" s="47"/>
      <c r="AK56" s="47">
        <f t="shared" si="18"/>
        <v>0.010851841868378754</v>
      </c>
      <c r="AL56" s="47"/>
      <c r="AM56" s="47"/>
      <c r="AN56" s="47"/>
      <c r="AO56" s="47"/>
      <c r="AP56" s="47"/>
      <c r="AQ56" s="87"/>
      <c r="AR56"/>
      <c r="AS56" s="1">
        <v>30</v>
      </c>
      <c r="AT56" s="99">
        <f t="shared" si="26"/>
        <v>-1.088229893414126</v>
      </c>
      <c r="AU56" s="99">
        <f t="shared" si="27"/>
        <v>0.026904547507690224</v>
      </c>
      <c r="AV56">
        <f t="shared" si="28"/>
        <v>0.0387768795433598</v>
      </c>
      <c r="AW56">
        <f t="shared" si="29"/>
        <v>0.018793491507493442</v>
      </c>
      <c r="AX56">
        <f aca="true" t="shared" si="40" ref="AX56:BE56">Z58</f>
        <v>-1.7207885660161364</v>
      </c>
      <c r="AY56">
        <f t="shared" si="40"/>
        <v>0.032134847705983405</v>
      </c>
      <c r="AZ56">
        <f t="shared" si="40"/>
        <v>-3.481736648762208</v>
      </c>
      <c r="BA56">
        <f t="shared" si="40"/>
        <v>0.04480837270629068</v>
      </c>
      <c r="BB56">
        <f t="shared" si="40"/>
        <v>-5.242684731508279</v>
      </c>
      <c r="BC56">
        <f t="shared" si="40"/>
        <v>0.05748189770659806</v>
      </c>
      <c r="BD56">
        <f t="shared" si="40"/>
        <v>-7.003632814254352</v>
      </c>
      <c r="BE56">
        <f t="shared" si="40"/>
        <v>0.07015542270690522</v>
      </c>
      <c r="BF56"/>
      <c r="BG56"/>
      <c r="BH56"/>
      <c r="BI56"/>
      <c r="BL56"/>
      <c r="BM56"/>
      <c r="BN56"/>
      <c r="BO56"/>
      <c r="BP56"/>
      <c r="BQ56"/>
      <c r="BR56"/>
      <c r="BS56"/>
      <c r="BT56"/>
    </row>
    <row r="57" spans="19:72" ht="12">
      <c r="S57" s="50">
        <v>8</v>
      </c>
      <c r="T57" s="48">
        <f t="shared" si="31"/>
        <v>1.4000000000000001</v>
      </c>
      <c r="U57" s="48">
        <f t="shared" si="33"/>
        <v>-45</v>
      </c>
      <c r="V57" s="85">
        <f t="shared" si="4"/>
        <v>-1.098644400077101</v>
      </c>
      <c r="W57" s="48">
        <f t="shared" si="5"/>
        <v>0.022051784371441507</v>
      </c>
      <c r="X57" s="48">
        <f t="shared" si="7"/>
        <v>0.029956742327707602</v>
      </c>
      <c r="Y57" s="48">
        <f t="shared" si="8"/>
        <v>0.0145714032206265</v>
      </c>
      <c r="Z57" s="74">
        <f t="shared" si="9"/>
        <v>-1.732355319769521</v>
      </c>
      <c r="AA57" s="74">
        <f t="shared" si="10"/>
        <v>0.026806484388702367</v>
      </c>
      <c r="AB57" s="48">
        <f t="shared" si="11"/>
        <v>-3.4957946047770343</v>
      </c>
      <c r="AC57" s="48">
        <f t="shared" si="12"/>
        <v>0.038494579936851014</v>
      </c>
      <c r="AD57" s="48">
        <f t="shared" si="13"/>
        <v>-5.259233889784547</v>
      </c>
      <c r="AE57" s="48">
        <f t="shared" si="14"/>
        <v>0.050182675484998995</v>
      </c>
      <c r="AF57" s="48">
        <f t="shared" si="15"/>
        <v>-7.022673174792062</v>
      </c>
      <c r="AG57" s="48">
        <f t="shared" si="16"/>
        <v>0.061870771033147864</v>
      </c>
      <c r="AH57" s="48">
        <v>30</v>
      </c>
      <c r="AI57" s="86">
        <f t="shared" si="17"/>
        <v>0.029956742327707602</v>
      </c>
      <c r="AJ57" s="47"/>
      <c r="AK57" s="47">
        <f t="shared" si="18"/>
        <v>0.0145714032206265</v>
      </c>
      <c r="AL57" s="47"/>
      <c r="AM57" s="47"/>
      <c r="AN57" s="47"/>
      <c r="AO57" s="47"/>
      <c r="AP57" s="47"/>
      <c r="AQ57" s="87"/>
      <c r="AR57"/>
      <c r="AS57" s="1">
        <v>31</v>
      </c>
      <c r="AT57" s="99">
        <f t="shared" si="26"/>
        <v>-1.0681529050158687</v>
      </c>
      <c r="AU57" s="99">
        <f t="shared" si="27"/>
        <v>0.035847538918685085</v>
      </c>
      <c r="AV57">
        <f t="shared" si="28"/>
        <v>0.04861478916503721</v>
      </c>
      <c r="AW57">
        <f t="shared" si="29"/>
        <v>0.023475030150818584</v>
      </c>
      <c r="AX57">
        <f aca="true" t="shared" si="41" ref="AX57:BE57">Z59</f>
        <v>-1.6947032362952104</v>
      </c>
      <c r="AY57">
        <f t="shared" si="41"/>
        <v>0.04359116040502675</v>
      </c>
      <c r="AZ57">
        <f t="shared" si="41"/>
        <v>-3.4396527584528758</v>
      </c>
      <c r="BA57">
        <f t="shared" si="41"/>
        <v>0.0629232053548181</v>
      </c>
      <c r="BB57">
        <f t="shared" si="41"/>
        <v>-5.184602280610541</v>
      </c>
      <c r="BC57">
        <f t="shared" si="41"/>
        <v>0.0822552503046099</v>
      </c>
      <c r="BD57">
        <f t="shared" si="41"/>
        <v>-6.929551802768207</v>
      </c>
      <c r="BE57">
        <f t="shared" si="41"/>
        <v>0.1015872952544008</v>
      </c>
      <c r="BF57"/>
      <c r="BG57"/>
      <c r="BH57"/>
      <c r="BI57"/>
      <c r="BL57"/>
      <c r="BM57"/>
      <c r="BN57"/>
      <c r="BO57"/>
      <c r="BP57"/>
      <c r="BQ57"/>
      <c r="BR57"/>
      <c r="BS57"/>
      <c r="BT57"/>
    </row>
    <row r="58" spans="19:72" ht="12">
      <c r="S58" s="50">
        <v>9</v>
      </c>
      <c r="T58" s="48">
        <f t="shared" si="31"/>
        <v>1.575</v>
      </c>
      <c r="U58" s="48">
        <f t="shared" si="33"/>
        <v>-45</v>
      </c>
      <c r="V58" s="85">
        <f t="shared" si="4"/>
        <v>-1.088229893414126</v>
      </c>
      <c r="W58" s="48">
        <f t="shared" si="5"/>
        <v>0.026904547507690224</v>
      </c>
      <c r="X58" s="48">
        <f t="shared" si="7"/>
        <v>0.0387768795433598</v>
      </c>
      <c r="Y58" s="48">
        <f t="shared" si="8"/>
        <v>0.018793491507493442</v>
      </c>
      <c r="Z58" s="74">
        <f t="shared" si="9"/>
        <v>-1.7207885660161364</v>
      </c>
      <c r="AA58" s="74">
        <f t="shared" si="10"/>
        <v>0.032134847705983405</v>
      </c>
      <c r="AB58" s="48">
        <f t="shared" si="11"/>
        <v>-3.481736648762208</v>
      </c>
      <c r="AC58" s="48">
        <f t="shared" si="12"/>
        <v>0.04480837270629068</v>
      </c>
      <c r="AD58" s="48">
        <f t="shared" si="13"/>
        <v>-5.242684731508279</v>
      </c>
      <c r="AE58" s="48">
        <f t="shared" si="14"/>
        <v>0.05748189770659806</v>
      </c>
      <c r="AF58" s="48">
        <f t="shared" si="15"/>
        <v>-7.003632814254352</v>
      </c>
      <c r="AG58" s="48">
        <f t="shared" si="16"/>
        <v>0.07015542270690522</v>
      </c>
      <c r="AH58" s="48">
        <v>31</v>
      </c>
      <c r="AI58" s="86">
        <f t="shared" si="17"/>
        <v>0.0387768795433598</v>
      </c>
      <c r="AJ58" s="47"/>
      <c r="AK58" s="47">
        <f t="shared" si="18"/>
        <v>0.018793491507493442</v>
      </c>
      <c r="AL58" s="47"/>
      <c r="AM58" s="47"/>
      <c r="AN58" s="47"/>
      <c r="AO58" s="47"/>
      <c r="AP58" s="47"/>
      <c r="AQ58" s="87"/>
      <c r="AR58"/>
      <c r="AS58" s="1">
        <v>32</v>
      </c>
      <c r="AT58" s="99">
        <f t="shared" si="26"/>
        <v>-1.0471499142518639</v>
      </c>
      <c r="AU58" s="99">
        <f t="shared" si="27"/>
        <v>0.045199590889600905</v>
      </c>
      <c r="AV58">
        <f t="shared" si="28"/>
        <v>0.05937870115246226</v>
      </c>
      <c r="AW58">
        <f t="shared" si="29"/>
        <v>0.028565629354064738</v>
      </c>
      <c r="AX58">
        <f aca="true" t="shared" si="42" ref="AX58:BE58">Z60</f>
        <v>-1.6677121300255915</v>
      </c>
      <c r="AY58">
        <f t="shared" si="42"/>
        <v>0.055445205447626544</v>
      </c>
      <c r="AZ58">
        <f t="shared" si="42"/>
        <v>-3.396663091594851</v>
      </c>
      <c r="BA58">
        <f t="shared" si="42"/>
        <v>0.08143577034690197</v>
      </c>
      <c r="BB58">
        <f t="shared" si="42"/>
        <v>-5.12561405316411</v>
      </c>
      <c r="BC58">
        <f t="shared" si="42"/>
        <v>0.10742633524617684</v>
      </c>
      <c r="BD58">
        <f t="shared" si="42"/>
        <v>-6.854565014733371</v>
      </c>
      <c r="BE58">
        <f t="shared" si="42"/>
        <v>0.13341690014545238</v>
      </c>
      <c r="BF58"/>
      <c r="BG58"/>
      <c r="BH58"/>
      <c r="BI58"/>
      <c r="BL58"/>
      <c r="BM58"/>
      <c r="BN58"/>
      <c r="BO58"/>
      <c r="BP58"/>
      <c r="BQ58"/>
      <c r="BR58"/>
      <c r="BS58"/>
      <c r="BT58"/>
    </row>
    <row r="59" spans="19:72" ht="12">
      <c r="S59" s="50">
        <v>10</v>
      </c>
      <c r="T59" s="48">
        <f t="shared" si="31"/>
        <v>1.75</v>
      </c>
      <c r="U59" s="48">
        <f t="shared" si="33"/>
        <v>-45</v>
      </c>
      <c r="V59" s="85">
        <f t="shared" si="4"/>
        <v>-1.0681529050158687</v>
      </c>
      <c r="W59" s="48">
        <f t="shared" si="5"/>
        <v>0.035847538918685085</v>
      </c>
      <c r="X59" s="48">
        <f t="shared" si="7"/>
        <v>0.04861478916503721</v>
      </c>
      <c r="Y59" s="48">
        <f t="shared" si="8"/>
        <v>0.023475030150818584</v>
      </c>
      <c r="Z59" s="74">
        <f t="shared" si="9"/>
        <v>-1.6947032362952104</v>
      </c>
      <c r="AA59" s="74">
        <f t="shared" si="10"/>
        <v>0.04359116040502675</v>
      </c>
      <c r="AB59" s="48">
        <f t="shared" si="11"/>
        <v>-3.4396527584528758</v>
      </c>
      <c r="AC59" s="48">
        <f t="shared" si="12"/>
        <v>0.0629232053548181</v>
      </c>
      <c r="AD59" s="48">
        <f t="shared" si="13"/>
        <v>-5.184602280610541</v>
      </c>
      <c r="AE59" s="48">
        <f t="shared" si="14"/>
        <v>0.0822552503046099</v>
      </c>
      <c r="AF59" s="48">
        <f t="shared" si="15"/>
        <v>-6.929551802768207</v>
      </c>
      <c r="AG59" s="48">
        <f t="shared" si="16"/>
        <v>0.1015872952544008</v>
      </c>
      <c r="AH59" s="48">
        <v>32</v>
      </c>
      <c r="AI59" s="86">
        <f t="shared" si="17"/>
        <v>0.04861478916503721</v>
      </c>
      <c r="AJ59" s="47"/>
      <c r="AK59" s="47">
        <f t="shared" si="18"/>
        <v>0.023475030150818584</v>
      </c>
      <c r="AL59" s="47"/>
      <c r="AM59" s="47"/>
      <c r="AN59" s="47"/>
      <c r="AO59" s="47"/>
      <c r="AP59" s="47"/>
      <c r="AQ59" s="87"/>
      <c r="AR59"/>
      <c r="AS59" s="1">
        <v>33</v>
      </c>
      <c r="AT59" s="99">
        <f t="shared" si="26"/>
        <v>-1.025326411291319</v>
      </c>
      <c r="AU59" s="99">
        <f t="shared" si="27"/>
        <v>0.05490410256005296</v>
      </c>
      <c r="AV59">
        <f t="shared" si="28"/>
        <v>0.07096312533642721</v>
      </c>
      <c r="AW59">
        <f t="shared" si="29"/>
        <v>0.03400868825684709</v>
      </c>
      <c r="AX59">
        <f aca="true" t="shared" si="43" ref="AX59:BE59">Z61</f>
        <v>-1.639934678631904</v>
      </c>
      <c r="AY59">
        <f t="shared" si="43"/>
        <v>0.0676335861272247</v>
      </c>
      <c r="AZ59">
        <f t="shared" si="43"/>
        <v>-3.3528870796127572</v>
      </c>
      <c r="BA59">
        <f t="shared" si="43"/>
        <v>0.10028267097598409</v>
      </c>
      <c r="BB59">
        <f t="shared" si="43"/>
        <v>-5.0658394805936116</v>
      </c>
      <c r="BC59">
        <f t="shared" si="43"/>
        <v>0.13293175582474293</v>
      </c>
      <c r="BD59">
        <f t="shared" si="43"/>
        <v>-6.778791881574464</v>
      </c>
      <c r="BE59">
        <f t="shared" si="43"/>
        <v>0.1655808406735022</v>
      </c>
      <c r="BF59"/>
      <c r="BG59"/>
      <c r="BH59"/>
      <c r="BI59"/>
      <c r="BL59"/>
      <c r="BM59"/>
      <c r="BN59"/>
      <c r="BO59"/>
      <c r="BP59"/>
      <c r="BQ59"/>
      <c r="BR59"/>
      <c r="BS59"/>
      <c r="BT59"/>
    </row>
    <row r="60" spans="19:72" ht="12">
      <c r="S60" s="50">
        <v>11</v>
      </c>
      <c r="T60" s="48">
        <f t="shared" si="31"/>
        <v>1.9250000000000003</v>
      </c>
      <c r="U60" s="48">
        <f t="shared" si="33"/>
        <v>-45</v>
      </c>
      <c r="V60" s="85">
        <f aca="true" t="shared" si="44" ref="V60:V91">fNMR(1,Q$2,B,U60,T60,fcd,eca,ecb,nx,fyk,gS,euk,ks,nac,enr,phi,1)</f>
        <v>-1.0471499142518639</v>
      </c>
      <c r="W60" s="48">
        <f aca="true" t="shared" si="45" ref="W60:W91">fNMR(1,Q$2,B,U60,T60,fcd,eca,ecb,nx,fyk,gS,euk,ks,nac,enr,phi,2)</f>
        <v>0.045199590889600905</v>
      </c>
      <c r="X60" s="48">
        <f t="shared" si="7"/>
        <v>0.05937870115246226</v>
      </c>
      <c r="Y60" s="48">
        <f t="shared" si="8"/>
        <v>0.028565629354064738</v>
      </c>
      <c r="Z60" s="74">
        <f t="shared" si="9"/>
        <v>-1.6677121300255915</v>
      </c>
      <c r="AA60" s="74">
        <f t="shared" si="10"/>
        <v>0.055445205447626544</v>
      </c>
      <c r="AB60" s="48">
        <f t="shared" si="11"/>
        <v>-3.396663091594851</v>
      </c>
      <c r="AC60" s="48">
        <f t="shared" si="12"/>
        <v>0.08143577034690197</v>
      </c>
      <c r="AD60" s="48">
        <f t="shared" si="13"/>
        <v>-5.12561405316411</v>
      </c>
      <c r="AE60" s="48">
        <f t="shared" si="14"/>
        <v>0.10742633524617684</v>
      </c>
      <c r="AF60" s="48">
        <f t="shared" si="15"/>
        <v>-6.854565014733371</v>
      </c>
      <c r="AG60" s="48">
        <f t="shared" si="16"/>
        <v>0.13341690014545238</v>
      </c>
      <c r="AH60" s="48">
        <v>33</v>
      </c>
      <c r="AI60" s="86">
        <f t="shared" si="17"/>
        <v>0.05937870115246226</v>
      </c>
      <c r="AJ60" s="47"/>
      <c r="AK60" s="47">
        <f t="shared" si="18"/>
        <v>0.028565629354064738</v>
      </c>
      <c r="AL60" s="47"/>
      <c r="AM60" s="47"/>
      <c r="AN60" s="47"/>
      <c r="AO60" s="47"/>
      <c r="AP60" s="47"/>
      <c r="AQ60" s="87"/>
      <c r="AR60"/>
      <c r="AS60" s="1">
        <v>34</v>
      </c>
      <c r="AT60" s="99">
        <f t="shared" si="26"/>
        <v>-1.00279527687011</v>
      </c>
      <c r="AU60" s="99">
        <f t="shared" si="27"/>
        <v>0.06490147524095224</v>
      </c>
      <c r="AV60">
        <f t="shared" si="28"/>
        <v>0.08325518098105646</v>
      </c>
      <c r="AW60">
        <f t="shared" si="29"/>
        <v>0.03974460817007671</v>
      </c>
      <c r="AX60">
        <f aca="true" t="shared" si="46" ref="AX60:BE60">Z62</f>
        <v>-1.6114808159696237</v>
      </c>
      <c r="AY60">
        <f t="shared" si="46"/>
        <v>0.08009839008580144</v>
      </c>
      <c r="AZ60">
        <f t="shared" si="46"/>
        <v>-3.308434656362071</v>
      </c>
      <c r="BA60">
        <f t="shared" si="46"/>
        <v>0.11940599488404469</v>
      </c>
      <c r="BB60">
        <f t="shared" si="46"/>
        <v>-5.005388496754518</v>
      </c>
      <c r="BC60">
        <f t="shared" si="46"/>
        <v>0.1587135996822875</v>
      </c>
      <c r="BD60">
        <f t="shared" si="46"/>
        <v>-6.702342337146966</v>
      </c>
      <c r="BE60">
        <f t="shared" si="46"/>
        <v>0.19802120448053095</v>
      </c>
      <c r="BF60"/>
      <c r="BG60"/>
      <c r="BH60"/>
      <c r="BI60"/>
      <c r="BL60"/>
      <c r="BM60"/>
      <c r="BN60"/>
      <c r="BO60"/>
      <c r="BP60"/>
      <c r="BQ60"/>
      <c r="BR60"/>
      <c r="BS60"/>
      <c r="BT60"/>
    </row>
    <row r="61" spans="19:72" ht="12">
      <c r="S61" s="50">
        <v>12</v>
      </c>
      <c r="T61" s="48">
        <f t="shared" si="31"/>
        <v>2.1</v>
      </c>
      <c r="U61" s="48">
        <f t="shared" si="33"/>
        <v>-45</v>
      </c>
      <c r="V61" s="85">
        <f t="shared" si="44"/>
        <v>-1.025326411291319</v>
      </c>
      <c r="W61" s="48">
        <f t="shared" si="45"/>
        <v>0.05490410256005296</v>
      </c>
      <c r="X61" s="48">
        <f aca="true" t="shared" si="47" ref="X61:X92">fNMR(Y$26,Q$2,B,U61,T61,fcd,eca,ecb,nx,fyk,gS,euk,ks,nac,enr,phi,1)</f>
        <v>0.07096312533642721</v>
      </c>
      <c r="Y61" s="48">
        <f aca="true" t="shared" si="48" ref="Y61:Y92">fNMR(Y$26,Q$2,B,U61,T61,fcd,eca,ecb,nx,fyk,gS,euk,ks,nac,enr,phi,2)</f>
        <v>0.03400868825684709</v>
      </c>
      <c r="Z61" s="74">
        <f aca="true" t="shared" si="49" ref="Z61:Z92">fNMR(Z$25,Q$2,B$6,U61,T61,B$8,V$16,V$17,V$18,B$12,B$13,I$11,I$12,V$11,I$13,V$10,1)</f>
        <v>-1.639934678631904</v>
      </c>
      <c r="AA61" s="74">
        <f aca="true" t="shared" si="50" ref="AA61:AA92">fNMR(Z$25,Q$2,B$6,U61,T61,B$8,V$16,V$17,V$18,B$12,B$13,I$11,I$12,V$11,I$13,V$10,2)</f>
        <v>0.0676335861272247</v>
      </c>
      <c r="AB61" s="48">
        <f aca="true" t="shared" si="51" ref="AB61:AB92">fNMR(AB$25,Q$2,B$6,U61,T61,B$8,V$16,V$17,V$18,B$12,B$13,I$11,I$12,V$11,I$13,V$10,1)</f>
        <v>-3.3528870796127572</v>
      </c>
      <c r="AC61" s="48">
        <f aca="true" t="shared" si="52" ref="AC61:AC92">fNMR(AB$25,Q$2,B$6,U61,T61,B$8,V$16,V$17,V$18,B$12,B$13,I$11,I$12,V$11,I$13,V$10,2)</f>
        <v>0.10028267097598409</v>
      </c>
      <c r="AD61" s="48">
        <f aca="true" t="shared" si="53" ref="AD61:AD92">fNMR(AD$25,Q$2,B$6,U61,T61,B$8,V$16,V$17,V$18,B$12,B$13,I$11,I$12,V$11,I$13,V$10,1)</f>
        <v>-5.0658394805936116</v>
      </c>
      <c r="AE61" s="48">
        <f aca="true" t="shared" si="54" ref="AE61:AE92">fNMR(AD$25,Q$2,B$6,U61,T61,B$8,V$16,V$17,V$18,B$12,B$13,I$11,I$12,V$11,I$13,V$10,2)</f>
        <v>0.13293175582474293</v>
      </c>
      <c r="AF61" s="48">
        <f aca="true" t="shared" si="55" ref="AF61:AF92">fNMR(AF$25,Q$2,B$6,U61,T61,B$8,V$16,V$17,V$18,B$12,B$13,I$11,I$12,V$11,I$13,V$10,1)</f>
        <v>-6.778791881574464</v>
      </c>
      <c r="AG61" s="48">
        <f aca="true" t="shared" si="56" ref="AG61:AG92">fNMR(AF$25,Q$2,B$6,U61,T61,B$8,V$16,V$17,V$18,B$12,B$13,I$11,I$12,V$11,I$13,V$10,2)</f>
        <v>0.1655808406735022</v>
      </c>
      <c r="AH61" s="48">
        <v>34</v>
      </c>
      <c r="AI61" s="86">
        <f t="shared" si="17"/>
        <v>0.07096312533642721</v>
      </c>
      <c r="AJ61" s="47"/>
      <c r="AK61" s="47">
        <f t="shared" si="18"/>
        <v>0.03400868825684709</v>
      </c>
      <c r="AL61" s="47"/>
      <c r="AM61" s="47"/>
      <c r="AN61" s="47"/>
      <c r="AO61" s="47"/>
      <c r="AP61" s="47"/>
      <c r="AQ61" s="87"/>
      <c r="AR61"/>
      <c r="AS61" s="1">
        <v>35</v>
      </c>
      <c r="AT61" s="99">
        <f t="shared" si="26"/>
        <v>-0.9796455342341387</v>
      </c>
      <c r="AU61" s="99">
        <f t="shared" si="27"/>
        <v>0.075144678379576</v>
      </c>
      <c r="AV61">
        <f t="shared" si="28"/>
        <v>0.09616584484044784</v>
      </c>
      <c r="AW61">
        <f t="shared" si="29"/>
        <v>0.04572635854103079</v>
      </c>
      <c r="AX61">
        <f aca="true" t="shared" si="57" ref="AX61:BE61">Z63</f>
        <v>-1.5824271477403427</v>
      </c>
      <c r="AY61">
        <f t="shared" si="57"/>
        <v>0.09279894394553845</v>
      </c>
      <c r="AZ61">
        <f t="shared" si="57"/>
        <v>-3.2633824275443843</v>
      </c>
      <c r="BA61">
        <f t="shared" si="57"/>
        <v>0.13876506869326533</v>
      </c>
      <c r="BB61">
        <f t="shared" si="57"/>
        <v>-4.944337707348424</v>
      </c>
      <c r="BC61">
        <f t="shared" si="57"/>
        <v>0.1847311934409932</v>
      </c>
      <c r="BD61">
        <f t="shared" si="57"/>
        <v>-6.625292987152467</v>
      </c>
      <c r="BE61">
        <f t="shared" si="57"/>
        <v>0.23069731818871908</v>
      </c>
      <c r="BF61"/>
      <c r="BG61"/>
      <c r="BH61"/>
      <c r="BI61"/>
      <c r="BL61"/>
      <c r="BM61"/>
      <c r="BN61"/>
      <c r="BO61"/>
      <c r="BP61"/>
      <c r="BQ61"/>
      <c r="BR61"/>
      <c r="BS61"/>
      <c r="BT61"/>
    </row>
    <row r="62" spans="19:72" ht="12">
      <c r="S62" s="50">
        <v>13</v>
      </c>
      <c r="T62" s="48">
        <f t="shared" si="31"/>
        <v>2.275</v>
      </c>
      <c r="U62" s="48">
        <f t="shared" si="33"/>
        <v>-45</v>
      </c>
      <c r="V62" s="85">
        <f t="shared" si="44"/>
        <v>-1.00279527687011</v>
      </c>
      <c r="W62" s="48">
        <f t="shared" si="45"/>
        <v>0.06490147524095224</v>
      </c>
      <c r="X62" s="48">
        <f t="shared" si="47"/>
        <v>0.08325518098105646</v>
      </c>
      <c r="Y62" s="48">
        <f t="shared" si="48"/>
        <v>0.03974460817007671</v>
      </c>
      <c r="Z62" s="74">
        <f t="shared" si="49"/>
        <v>-1.6114808159696237</v>
      </c>
      <c r="AA62" s="74">
        <f t="shared" si="50"/>
        <v>0.08009839008580144</v>
      </c>
      <c r="AB62" s="48">
        <f t="shared" si="51"/>
        <v>-3.308434656362071</v>
      </c>
      <c r="AC62" s="48">
        <f t="shared" si="52"/>
        <v>0.11940599488404469</v>
      </c>
      <c r="AD62" s="48">
        <f t="shared" si="53"/>
        <v>-5.005388496754518</v>
      </c>
      <c r="AE62" s="48">
        <f t="shared" si="54"/>
        <v>0.1587135996822875</v>
      </c>
      <c r="AF62" s="48">
        <f t="shared" si="55"/>
        <v>-6.702342337146966</v>
      </c>
      <c r="AG62" s="48">
        <f t="shared" si="56"/>
        <v>0.19802120448053095</v>
      </c>
      <c r="AH62" s="48">
        <v>35</v>
      </c>
      <c r="AI62" s="86">
        <f t="shared" si="17"/>
        <v>0.08325518098105646</v>
      </c>
      <c r="AJ62" s="47"/>
      <c r="AK62" s="47">
        <f t="shared" si="18"/>
        <v>0.03974460817007671</v>
      </c>
      <c r="AL62" s="47"/>
      <c r="AM62" s="47"/>
      <c r="AN62" s="47"/>
      <c r="AO62" s="47"/>
      <c r="AP62" s="47"/>
      <c r="AQ62" s="87"/>
      <c r="AR62"/>
      <c r="AS62" s="1">
        <v>36</v>
      </c>
      <c r="AT62" s="99">
        <f t="shared" si="26"/>
        <v>-0.9559411805916525</v>
      </c>
      <c r="AU62" s="99">
        <f t="shared" si="27"/>
        <v>0.0855996611476193</v>
      </c>
      <c r="AV62">
        <f t="shared" si="28"/>
        <v>0.10963111970635435</v>
      </c>
      <c r="AW62">
        <f t="shared" si="29"/>
        <v>0.051919888541404356</v>
      </c>
      <c r="AX62">
        <f aca="true" t="shared" si="58" ref="AX62:BE62">Z64</f>
        <v>-1.5528327440203287</v>
      </c>
      <c r="AY62">
        <f t="shared" si="58"/>
        <v>0.10570376108176549</v>
      </c>
      <c r="AZ62">
        <f t="shared" si="58"/>
        <v>-3.2177894632359645</v>
      </c>
      <c r="BA62">
        <f t="shared" si="58"/>
        <v>0.15832840577897622</v>
      </c>
      <c r="BB62">
        <f t="shared" si="58"/>
        <v>-4.8827461824516</v>
      </c>
      <c r="BC62">
        <f t="shared" si="58"/>
        <v>0.21095305047618718</v>
      </c>
      <c r="BD62">
        <f t="shared" si="58"/>
        <v>-6.547702901667236</v>
      </c>
      <c r="BE62">
        <f t="shared" si="58"/>
        <v>0.2635776951733977</v>
      </c>
      <c r="BF62"/>
      <c r="BG62"/>
      <c r="BH62"/>
      <c r="BI62"/>
      <c r="BL62"/>
      <c r="BM62"/>
      <c r="BN62"/>
      <c r="BO62"/>
      <c r="BP62"/>
      <c r="BQ62"/>
      <c r="BR62"/>
      <c r="BS62"/>
      <c r="BT62"/>
    </row>
    <row r="63" spans="19:72" ht="12">
      <c r="S63" s="50">
        <v>14</v>
      </c>
      <c r="T63" s="48">
        <f t="shared" si="31"/>
        <v>2.4499999999999997</v>
      </c>
      <c r="U63" s="48">
        <f t="shared" si="33"/>
        <v>-45</v>
      </c>
      <c r="V63" s="85">
        <f t="shared" si="44"/>
        <v>-0.9796455342341387</v>
      </c>
      <c r="W63" s="48">
        <f t="shared" si="45"/>
        <v>0.075144678379576</v>
      </c>
      <c r="X63" s="48">
        <f t="shared" si="47"/>
        <v>0.09616584484044784</v>
      </c>
      <c r="Y63" s="48">
        <f t="shared" si="48"/>
        <v>0.04572635854103079</v>
      </c>
      <c r="Z63" s="74">
        <f t="shared" si="49"/>
        <v>-1.5824271477403427</v>
      </c>
      <c r="AA63" s="74">
        <f t="shared" si="50"/>
        <v>0.09279894394553845</v>
      </c>
      <c r="AB63" s="48">
        <f t="shared" si="51"/>
        <v>-3.2633824275443843</v>
      </c>
      <c r="AC63" s="48">
        <f t="shared" si="52"/>
        <v>0.13876506869326533</v>
      </c>
      <c r="AD63" s="48">
        <f t="shared" si="53"/>
        <v>-4.944337707348424</v>
      </c>
      <c r="AE63" s="48">
        <f t="shared" si="54"/>
        <v>0.1847311934409932</v>
      </c>
      <c r="AF63" s="48">
        <f t="shared" si="55"/>
        <v>-6.625292987152467</v>
      </c>
      <c r="AG63" s="48">
        <f t="shared" si="56"/>
        <v>0.23069731818871908</v>
      </c>
      <c r="AH63" s="48">
        <v>36</v>
      </c>
      <c r="AI63" s="86">
        <f t="shared" si="17"/>
        <v>0.09616584484044784</v>
      </c>
      <c r="AJ63" s="47"/>
      <c r="AK63" s="47">
        <f t="shared" si="18"/>
        <v>0.04572635854103079</v>
      </c>
      <c r="AL63" s="47"/>
      <c r="AM63" s="47"/>
      <c r="AN63" s="47"/>
      <c r="AO63" s="47"/>
      <c r="AP63" s="47"/>
      <c r="AQ63" s="87"/>
      <c r="AR63"/>
      <c r="AS63" s="1">
        <v>37</v>
      </c>
      <c r="AT63" s="99">
        <f t="shared" si="26"/>
        <v>-0.9317338413303792</v>
      </c>
      <c r="AU63" s="99">
        <f t="shared" si="27"/>
        <v>0.09623891684066638</v>
      </c>
      <c r="AV63">
        <f t="shared" si="28"/>
        <v>0.12359938019104773</v>
      </c>
      <c r="AW63">
        <f t="shared" si="29"/>
        <v>0.05829769146678167</v>
      </c>
      <c r="AX63">
        <f aca="true" t="shared" si="59" ref="AX63:BE63">Z65</f>
        <v>-1.5227464111975233</v>
      </c>
      <c r="AY63">
        <f t="shared" si="59"/>
        <v>0.11878682212103098</v>
      </c>
      <c r="AZ63">
        <f t="shared" si="59"/>
        <v>-3.171704569824753</v>
      </c>
      <c r="BA63">
        <f t="shared" si="59"/>
        <v>0.178069986767726</v>
      </c>
      <c r="BB63">
        <f t="shared" si="59"/>
        <v>-4.820662728451982</v>
      </c>
      <c r="BC63">
        <f t="shared" si="59"/>
        <v>0.23735315141442026</v>
      </c>
      <c r="BD63">
        <f t="shared" si="59"/>
        <v>-6.469620887079212</v>
      </c>
      <c r="BE63">
        <f t="shared" si="59"/>
        <v>0.29663631606111585</v>
      </c>
      <c r="BF63"/>
      <c r="BG63"/>
      <c r="BH63"/>
      <c r="BI63"/>
      <c r="BL63"/>
      <c r="BM63"/>
      <c r="BN63"/>
      <c r="BO63"/>
      <c r="BP63"/>
      <c r="BQ63"/>
      <c r="BR63"/>
      <c r="BS63"/>
      <c r="BT63"/>
    </row>
    <row r="64" spans="19:72" ht="12">
      <c r="S64" s="50">
        <v>15</v>
      </c>
      <c r="T64" s="48">
        <f t="shared" si="31"/>
        <v>2.625</v>
      </c>
      <c r="U64" s="48">
        <f t="shared" si="33"/>
        <v>-45</v>
      </c>
      <c r="V64" s="85">
        <f t="shared" si="44"/>
        <v>-0.9559411805916525</v>
      </c>
      <c r="W64" s="48">
        <f t="shared" si="45"/>
        <v>0.0855996611476193</v>
      </c>
      <c r="X64" s="48">
        <f t="shared" si="47"/>
        <v>0.10963111970635435</v>
      </c>
      <c r="Y64" s="48">
        <f t="shared" si="48"/>
        <v>0.051919888541404356</v>
      </c>
      <c r="Z64" s="74">
        <f t="shared" si="49"/>
        <v>-1.5528327440203287</v>
      </c>
      <c r="AA64" s="74">
        <f t="shared" si="50"/>
        <v>0.10570376108176549</v>
      </c>
      <c r="AB64" s="48">
        <f t="shared" si="51"/>
        <v>-3.2177894632359645</v>
      </c>
      <c r="AC64" s="48">
        <f t="shared" si="52"/>
        <v>0.15832840577897622</v>
      </c>
      <c r="AD64" s="48">
        <f t="shared" si="53"/>
        <v>-4.8827461824516</v>
      </c>
      <c r="AE64" s="48">
        <f t="shared" si="54"/>
        <v>0.21095305047618718</v>
      </c>
      <c r="AF64" s="48">
        <f t="shared" si="55"/>
        <v>-6.547702901667236</v>
      </c>
      <c r="AG64" s="48">
        <f t="shared" si="56"/>
        <v>0.2635776951733977</v>
      </c>
      <c r="AH64" s="48">
        <v>37</v>
      </c>
      <c r="AI64" s="86">
        <f t="shared" si="17"/>
        <v>0.10963111970635435</v>
      </c>
      <c r="AJ64" s="47"/>
      <c r="AK64" s="47">
        <f t="shared" si="18"/>
        <v>0.051919888541404356</v>
      </c>
      <c r="AL64" s="47"/>
      <c r="AM64" s="47"/>
      <c r="AN64" s="47"/>
      <c r="AO64" s="47"/>
      <c r="AP64" s="47"/>
      <c r="AQ64" s="87"/>
      <c r="AR64"/>
      <c r="AS64" s="1">
        <v>38</v>
      </c>
      <c r="AT64" s="99">
        <f t="shared" si="26"/>
        <v>-0.9070670922005084</v>
      </c>
      <c r="AU64" s="99">
        <f t="shared" si="27"/>
        <v>0.1070392589877518</v>
      </c>
      <c r="AV64">
        <f t="shared" si="28"/>
        <v>0.13802705054433873</v>
      </c>
      <c r="AW64">
        <f t="shared" si="29"/>
        <v>0.06483658084619749</v>
      </c>
      <c r="AX64">
        <f aca="true" t="shared" si="60" ref="AX64:BE64">Z66</f>
        <v>-1.492209878717258</v>
      </c>
      <c r="AY64">
        <f t="shared" si="60"/>
        <v>0.132025928029185</v>
      </c>
      <c r="AZ64">
        <f t="shared" si="60"/>
        <v>-3.1251694767560814</v>
      </c>
      <c r="BA64">
        <f t="shared" si="60"/>
        <v>0.19796761262536378</v>
      </c>
      <c r="BB64">
        <f t="shared" si="60"/>
        <v>-4.758129074794905</v>
      </c>
      <c r="BC64">
        <f t="shared" si="60"/>
        <v>0.2639092972215429</v>
      </c>
      <c r="BD64">
        <f t="shared" si="60"/>
        <v>-6.391088672833728</v>
      </c>
      <c r="BE64">
        <f t="shared" si="60"/>
        <v>0.3298509818177213</v>
      </c>
      <c r="BF64"/>
      <c r="BG64"/>
      <c r="BH64"/>
      <c r="BI64"/>
      <c r="BL64"/>
      <c r="BM64"/>
      <c r="BN64"/>
      <c r="BO64"/>
      <c r="BP64"/>
      <c r="BQ64"/>
      <c r="BR64"/>
      <c r="BS64"/>
      <c r="BT64"/>
    </row>
    <row r="65" spans="19:72" ht="12">
      <c r="S65" s="50">
        <v>16</v>
      </c>
      <c r="T65" s="48">
        <f t="shared" si="31"/>
        <v>2.8000000000000003</v>
      </c>
      <c r="U65" s="48">
        <f t="shared" si="33"/>
        <v>-45</v>
      </c>
      <c r="V65" s="85">
        <f t="shared" si="44"/>
        <v>-0.9317338413303792</v>
      </c>
      <c r="W65" s="48">
        <f t="shared" si="45"/>
        <v>0.09623891684066638</v>
      </c>
      <c r="X65" s="48">
        <f t="shared" si="47"/>
        <v>0.12359938019104773</v>
      </c>
      <c r="Y65" s="48">
        <f t="shared" si="48"/>
        <v>0.05829769146678167</v>
      </c>
      <c r="Z65" s="74">
        <f t="shared" si="49"/>
        <v>-1.5227464111975233</v>
      </c>
      <c r="AA65" s="74">
        <f t="shared" si="50"/>
        <v>0.11878682212103098</v>
      </c>
      <c r="AB65" s="48">
        <f t="shared" si="51"/>
        <v>-3.171704569824753</v>
      </c>
      <c r="AC65" s="48">
        <f t="shared" si="52"/>
        <v>0.178069986767726</v>
      </c>
      <c r="AD65" s="48">
        <f t="shared" si="53"/>
        <v>-4.820662728451982</v>
      </c>
      <c r="AE65" s="48">
        <f t="shared" si="54"/>
        <v>0.23735315141442026</v>
      </c>
      <c r="AF65" s="48">
        <f t="shared" si="55"/>
        <v>-6.469620887079212</v>
      </c>
      <c r="AG65" s="48">
        <f t="shared" si="56"/>
        <v>0.29663631606111585</v>
      </c>
      <c r="AH65" s="48">
        <v>38</v>
      </c>
      <c r="AI65" s="86">
        <f t="shared" si="17"/>
        <v>0.12359938019104773</v>
      </c>
      <c r="AJ65" s="47"/>
      <c r="AK65" s="47">
        <f t="shared" si="18"/>
        <v>0.05829769146678167</v>
      </c>
      <c r="AL65" s="47"/>
      <c r="AM65" s="47"/>
      <c r="AN65" s="47"/>
      <c r="AO65" s="47"/>
      <c r="AP65" s="47"/>
      <c r="AQ65" s="87"/>
      <c r="AR65"/>
      <c r="AS65" s="1">
        <v>39</v>
      </c>
      <c r="AT65" s="99">
        <f t="shared" si="26"/>
        <v>-0.8819785762927966</v>
      </c>
      <c r="AU65" s="99">
        <f t="shared" si="27"/>
        <v>0.11798071707218244</v>
      </c>
      <c r="AV65">
        <f t="shared" si="28"/>
        <v>0.1528764876754705</v>
      </c>
      <c r="AW65">
        <f t="shared" si="29"/>
        <v>0.07151658616295836</v>
      </c>
      <c r="AX65">
        <f aca="true" t="shared" si="61" ref="AX65:BE65">Z67</f>
        <v>-1.461259457638097</v>
      </c>
      <c r="AY65">
        <f t="shared" si="61"/>
        <v>0.14540182859550932</v>
      </c>
      <c r="AZ65">
        <f t="shared" si="61"/>
        <v>-3.0782204950885146</v>
      </c>
      <c r="BA65">
        <f t="shared" si="61"/>
        <v>0.21800203314117206</v>
      </c>
      <c r="BB65">
        <f t="shared" si="61"/>
        <v>-4.695181532538932</v>
      </c>
      <c r="BC65">
        <f t="shared" si="61"/>
        <v>0.2906022376868349</v>
      </c>
      <c r="BD65">
        <f t="shared" si="61"/>
        <v>-6.31214256998935</v>
      </c>
      <c r="BE65">
        <f t="shared" si="61"/>
        <v>0.3632024422324971</v>
      </c>
      <c r="BF65"/>
      <c r="BG65"/>
      <c r="BH65"/>
      <c r="BI65"/>
      <c r="BL65"/>
      <c r="BM65"/>
      <c r="BN65"/>
      <c r="BO65"/>
      <c r="BP65"/>
      <c r="BQ65"/>
      <c r="BR65"/>
      <c r="BS65"/>
      <c r="BT65"/>
    </row>
    <row r="66" spans="19:72" ht="12">
      <c r="S66" s="50">
        <v>17</v>
      </c>
      <c r="T66" s="48">
        <f t="shared" si="31"/>
        <v>2.975</v>
      </c>
      <c r="U66" s="48">
        <f t="shared" si="33"/>
        <v>-45</v>
      </c>
      <c r="V66" s="85">
        <f t="shared" si="44"/>
        <v>-0.9070670922005084</v>
      </c>
      <c r="W66" s="48">
        <f t="shared" si="45"/>
        <v>0.1070392589877518</v>
      </c>
      <c r="X66" s="48">
        <f t="shared" si="47"/>
        <v>0.13802705054433873</v>
      </c>
      <c r="Y66" s="48">
        <f t="shared" si="48"/>
        <v>0.06483658084619749</v>
      </c>
      <c r="Z66" s="74">
        <f t="shared" si="49"/>
        <v>-1.492209878717258</v>
      </c>
      <c r="AA66" s="74">
        <f t="shared" si="50"/>
        <v>0.132025928029185</v>
      </c>
      <c r="AB66" s="48">
        <f t="shared" si="51"/>
        <v>-3.1251694767560814</v>
      </c>
      <c r="AC66" s="48">
        <f t="shared" si="52"/>
        <v>0.19796761262536378</v>
      </c>
      <c r="AD66" s="48">
        <f t="shared" si="53"/>
        <v>-4.758129074794905</v>
      </c>
      <c r="AE66" s="48">
        <f t="shared" si="54"/>
        <v>0.2639092972215429</v>
      </c>
      <c r="AF66" s="48">
        <f t="shared" si="55"/>
        <v>-6.391088672833728</v>
      </c>
      <c r="AG66" s="48">
        <f t="shared" si="56"/>
        <v>0.3298509818177213</v>
      </c>
      <c r="AH66" s="48">
        <v>39</v>
      </c>
      <c r="AI66" s="86">
        <f t="shared" si="17"/>
        <v>0.13802705054433873</v>
      </c>
      <c r="AJ66" s="47"/>
      <c r="AK66" s="47">
        <f t="shared" si="18"/>
        <v>0.06483658084619749</v>
      </c>
      <c r="AL66" s="47"/>
      <c r="AM66" s="47"/>
      <c r="AN66" s="47"/>
      <c r="AO66" s="47"/>
      <c r="AP66" s="47"/>
      <c r="AQ66" s="87"/>
      <c r="AR66"/>
      <c r="AS66" s="1">
        <v>40</v>
      </c>
      <c r="AT66" s="99">
        <f t="shared" si="26"/>
        <v>-0.8565013807659083</v>
      </c>
      <c r="AU66" s="99">
        <f t="shared" si="27"/>
        <v>0.12904581381598046</v>
      </c>
      <c r="AV66">
        <f t="shared" si="28"/>
        <v>0.16811460442577902</v>
      </c>
      <c r="AW66">
        <f t="shared" si="29"/>
        <v>0.07832023013908669</v>
      </c>
      <c r="AX66">
        <f aca="true" t="shared" si="62" ref="AX66:BE66">Z68</f>
        <v>-1.429927279380439</v>
      </c>
      <c r="AY66">
        <f t="shared" si="62"/>
        <v>0.15889757284521422</v>
      </c>
      <c r="AZ66">
        <f t="shared" si="62"/>
        <v>-3.03088975624245</v>
      </c>
      <c r="BA66">
        <f t="shared" si="62"/>
        <v>0.2381562973403608</v>
      </c>
      <c r="BB66">
        <f t="shared" si="62"/>
        <v>-4.631852233104461</v>
      </c>
      <c r="BC66">
        <f t="shared" si="62"/>
        <v>0.3174150218355072</v>
      </c>
      <c r="BD66">
        <f t="shared" si="62"/>
        <v>-6.232814709966474</v>
      </c>
      <c r="BE66">
        <f t="shared" si="62"/>
        <v>0.396673746330654</v>
      </c>
      <c r="BF66"/>
      <c r="BG66"/>
      <c r="BH66"/>
      <c r="BI66"/>
      <c r="BL66"/>
      <c r="BM66"/>
      <c r="BN66"/>
      <c r="BO66"/>
      <c r="BP66"/>
      <c r="BQ66"/>
      <c r="BR66"/>
      <c r="BS66"/>
      <c r="BT66"/>
    </row>
    <row r="67" spans="19:72" ht="12">
      <c r="S67" s="50">
        <v>18</v>
      </c>
      <c r="T67" s="48">
        <f t="shared" si="31"/>
        <v>3.15</v>
      </c>
      <c r="U67" s="48">
        <f t="shared" si="33"/>
        <v>-45</v>
      </c>
      <c r="V67" s="85">
        <f t="shared" si="44"/>
        <v>-0.8819785762927966</v>
      </c>
      <c r="W67" s="48">
        <f t="shared" si="45"/>
        <v>0.11798071707218244</v>
      </c>
      <c r="X67" s="48">
        <f t="shared" si="47"/>
        <v>0.1528764876754705</v>
      </c>
      <c r="Y67" s="48">
        <f t="shared" si="48"/>
        <v>0.07151658616295836</v>
      </c>
      <c r="Z67" s="74">
        <f t="shared" si="49"/>
        <v>-1.461259457638097</v>
      </c>
      <c r="AA67" s="74">
        <f t="shared" si="50"/>
        <v>0.14540182859550932</v>
      </c>
      <c r="AB67" s="48">
        <f t="shared" si="51"/>
        <v>-3.0782204950885146</v>
      </c>
      <c r="AC67" s="48">
        <f t="shared" si="52"/>
        <v>0.21800203314117206</v>
      </c>
      <c r="AD67" s="48">
        <f t="shared" si="53"/>
        <v>-4.695181532538932</v>
      </c>
      <c r="AE67" s="48">
        <f t="shared" si="54"/>
        <v>0.2906022376868349</v>
      </c>
      <c r="AF67" s="48">
        <f t="shared" si="55"/>
        <v>-6.31214256998935</v>
      </c>
      <c r="AG67" s="48">
        <f t="shared" si="56"/>
        <v>0.3632024422324971</v>
      </c>
      <c r="AH67" s="48">
        <v>40</v>
      </c>
      <c r="AI67" s="86">
        <f t="shared" si="17"/>
        <v>0.1528764876754705</v>
      </c>
      <c r="AJ67" s="47"/>
      <c r="AK67" s="47">
        <f t="shared" si="18"/>
        <v>0.07151658616295836</v>
      </c>
      <c r="AL67" s="47"/>
      <c r="AM67" s="47"/>
      <c r="AN67" s="47"/>
      <c r="AO67" s="47"/>
      <c r="AP67" s="47"/>
      <c r="AQ67" s="87"/>
      <c r="AR67"/>
      <c r="AS67" s="1">
        <v>41</v>
      </c>
      <c r="AT67" s="99">
        <f t="shared" si="26"/>
        <v>-0.8306651016533257</v>
      </c>
      <c r="AU67" s="99">
        <f t="shared" si="27"/>
        <v>0.14021900971990497</v>
      </c>
      <c r="AV67">
        <f t="shared" si="28"/>
        <v>0.18371180476178173</v>
      </c>
      <c r="AW67">
        <f t="shared" si="29"/>
        <v>0.08523197327534154</v>
      </c>
      <c r="AX67">
        <f aca="true" t="shared" si="63" ref="AX67:BE67">Z69</f>
        <v>-1.3982419461340774</v>
      </c>
      <c r="AY67">
        <f t="shared" si="63"/>
        <v>0.17249815411888625</v>
      </c>
      <c r="AZ67">
        <f t="shared" si="63"/>
        <v>-2.9832058624076825</v>
      </c>
      <c r="BA67">
        <f t="shared" si="63"/>
        <v>0.2584153985635169</v>
      </c>
      <c r="BB67">
        <f t="shared" si="63"/>
        <v>-4.568169778681288</v>
      </c>
      <c r="BC67">
        <f t="shared" si="63"/>
        <v>0.3443326430081468</v>
      </c>
      <c r="BD67">
        <f t="shared" si="63"/>
        <v>-6.153133694954893</v>
      </c>
      <c r="BE67">
        <f t="shared" si="63"/>
        <v>0.43024988745277826</v>
      </c>
      <c r="BF67"/>
      <c r="BG67"/>
      <c r="BH67"/>
      <c r="BI67"/>
      <c r="BL67"/>
      <c r="BM67"/>
      <c r="BN67"/>
      <c r="BO67"/>
      <c r="BP67"/>
      <c r="BQ67"/>
      <c r="BR67"/>
      <c r="BS67"/>
      <c r="BT67"/>
    </row>
    <row r="68" spans="19:72" ht="12">
      <c r="S68" s="50">
        <v>19</v>
      </c>
      <c r="T68" s="48">
        <f t="shared" si="31"/>
        <v>3.3249999999999997</v>
      </c>
      <c r="U68" s="48">
        <f t="shared" si="33"/>
        <v>-45</v>
      </c>
      <c r="V68" s="85">
        <f t="shared" si="44"/>
        <v>-0.8565013807659083</v>
      </c>
      <c r="W68" s="48">
        <f t="shared" si="45"/>
        <v>0.12904581381598046</v>
      </c>
      <c r="X68" s="48">
        <f t="shared" si="47"/>
        <v>0.16811460442577902</v>
      </c>
      <c r="Y68" s="48">
        <f t="shared" si="48"/>
        <v>0.07832023013908669</v>
      </c>
      <c r="Z68" s="74">
        <f t="shared" si="49"/>
        <v>-1.429927279380439</v>
      </c>
      <c r="AA68" s="74">
        <f t="shared" si="50"/>
        <v>0.15889757284521422</v>
      </c>
      <c r="AB68" s="48">
        <f t="shared" si="51"/>
        <v>-3.03088975624245</v>
      </c>
      <c r="AC68" s="48">
        <f t="shared" si="52"/>
        <v>0.2381562973403608</v>
      </c>
      <c r="AD68" s="48">
        <f t="shared" si="53"/>
        <v>-4.631852233104461</v>
      </c>
      <c r="AE68" s="48">
        <f t="shared" si="54"/>
        <v>0.3174150218355072</v>
      </c>
      <c r="AF68" s="48">
        <f t="shared" si="55"/>
        <v>-6.232814709966474</v>
      </c>
      <c r="AG68" s="48">
        <f t="shared" si="56"/>
        <v>0.396673746330654</v>
      </c>
      <c r="AH68" s="48">
        <v>41</v>
      </c>
      <c r="AI68" s="86">
        <f t="shared" si="17"/>
        <v>0.16811460442577902</v>
      </c>
      <c r="AJ68" s="47"/>
      <c r="AK68" s="47">
        <f t="shared" si="18"/>
        <v>0.07832023013908669</v>
      </c>
      <c r="AL68" s="47"/>
      <c r="AM68" s="47"/>
      <c r="AN68" s="47"/>
      <c r="AO68" s="47"/>
      <c r="AP68" s="47"/>
      <c r="AQ68" s="87"/>
      <c r="AR68"/>
      <c r="AS68" s="1">
        <v>42</v>
      </c>
      <c r="AT68" s="99">
        <f aca="true" t="shared" si="64" ref="AT68:AT97">V71</f>
        <v>-0.8130332718781679</v>
      </c>
      <c r="AU68" s="99">
        <f aca="true" t="shared" si="65" ref="AU68:AU97">W71</f>
        <v>0.14697073777095992</v>
      </c>
      <c r="AV68">
        <f aca="true" t="shared" si="66" ref="AV68:AV97">X71</f>
        <v>0.19246035290991614</v>
      </c>
      <c r="AW68">
        <f aca="true" t="shared" si="67" ref="AW68:AW97">Y71</f>
        <v>0.0890703139631634</v>
      </c>
      <c r="AX68">
        <f aca="true" t="shared" si="68" ref="AX68:BE68">Z71</f>
        <v>-1.3754707843495826</v>
      </c>
      <c r="AY68">
        <f t="shared" si="68"/>
        <v>0.18094730024719263</v>
      </c>
      <c r="AZ68">
        <f t="shared" si="68"/>
        <v>-2.946554573080964</v>
      </c>
      <c r="BA68">
        <f t="shared" si="68"/>
        <v>0.2714167124468747</v>
      </c>
      <c r="BB68">
        <f t="shared" si="68"/>
        <v>-4.517638361812344</v>
      </c>
      <c r="BC68">
        <f t="shared" si="68"/>
        <v>0.36188612464655723</v>
      </c>
      <c r="BD68">
        <f t="shared" si="68"/>
        <v>-6.088722150543727</v>
      </c>
      <c r="BE68">
        <f t="shared" si="68"/>
        <v>0.45235553684623886</v>
      </c>
      <c r="BF68"/>
      <c r="BG68"/>
      <c r="BH68"/>
      <c r="BI68"/>
      <c r="BL68"/>
      <c r="BM68"/>
      <c r="BN68"/>
      <c r="BO68"/>
      <c r="BP68"/>
      <c r="BQ68"/>
      <c r="BR68"/>
      <c r="BS68"/>
      <c r="BT68"/>
    </row>
    <row r="69" spans="18:72" ht="12">
      <c r="R69" s="1" t="s">
        <v>4</v>
      </c>
      <c r="S69" s="51">
        <v>20</v>
      </c>
      <c r="T69" s="48">
        <f t="shared" si="31"/>
        <v>3.5</v>
      </c>
      <c r="U69" s="48">
        <f t="shared" si="33"/>
        <v>-45</v>
      </c>
      <c r="V69" s="85">
        <f t="shared" si="44"/>
        <v>-0.8306651016533257</v>
      </c>
      <c r="W69" s="48">
        <f t="shared" si="45"/>
        <v>0.14021900971990497</v>
      </c>
      <c r="X69" s="48">
        <f t="shared" si="47"/>
        <v>0.18371180476178173</v>
      </c>
      <c r="Y69" s="48">
        <f t="shared" si="48"/>
        <v>0.08523197327534154</v>
      </c>
      <c r="Z69" s="74">
        <f t="shared" si="49"/>
        <v>-1.3982419461340774</v>
      </c>
      <c r="AA69" s="74">
        <f t="shared" si="50"/>
        <v>0.17249815411888625</v>
      </c>
      <c r="AB69" s="48">
        <f t="shared" si="51"/>
        <v>-2.9832058624076825</v>
      </c>
      <c r="AC69" s="48">
        <f t="shared" si="52"/>
        <v>0.2584153985635169</v>
      </c>
      <c r="AD69" s="48">
        <f t="shared" si="53"/>
        <v>-4.568169778681288</v>
      </c>
      <c r="AE69" s="48">
        <f t="shared" si="54"/>
        <v>0.3443326430081468</v>
      </c>
      <c r="AF69" s="48">
        <f t="shared" si="55"/>
        <v>-6.153133694954893</v>
      </c>
      <c r="AG69" s="48">
        <f t="shared" si="56"/>
        <v>0.43024988745277826</v>
      </c>
      <c r="AH69" s="48">
        <v>42</v>
      </c>
      <c r="AI69" s="86">
        <f t="shared" si="17"/>
        <v>0.18371180476178173</v>
      </c>
      <c r="AJ69" s="47"/>
      <c r="AK69" s="47">
        <f t="shared" si="18"/>
        <v>0.08523197327534154</v>
      </c>
      <c r="AL69" s="47"/>
      <c r="AM69" s="47"/>
      <c r="AN69" s="47"/>
      <c r="AO69" s="47"/>
      <c r="AP69" s="47"/>
      <c r="AQ69" s="87"/>
      <c r="AR69"/>
      <c r="AS69" s="1">
        <v>43</v>
      </c>
      <c r="AT69" s="99">
        <f t="shared" si="64"/>
        <v>-0.7946845831475733</v>
      </c>
      <c r="AU69" s="99">
        <f t="shared" si="65"/>
        <v>0.15401817909152382</v>
      </c>
      <c r="AV69">
        <f t="shared" si="66"/>
        <v>0.20192576001348733</v>
      </c>
      <c r="AW69">
        <f t="shared" si="67"/>
        <v>0.09320436792049433</v>
      </c>
      <c r="AX69">
        <f aca="true" t="shared" si="69" ref="AX69:BE69">Z72</f>
        <v>-1.3519711644309718</v>
      </c>
      <c r="AY69">
        <f t="shared" si="69"/>
        <v>0.18969648765652425</v>
      </c>
      <c r="AZ69">
        <f t="shared" si="69"/>
        <v>-2.909174825620129</v>
      </c>
      <c r="BA69">
        <f t="shared" si="69"/>
        <v>0.2847180676112582</v>
      </c>
      <c r="BB69">
        <f t="shared" si="69"/>
        <v>-4.466378486809286</v>
      </c>
      <c r="BC69">
        <f t="shared" si="69"/>
        <v>0.37973964756599177</v>
      </c>
      <c r="BD69">
        <f t="shared" si="69"/>
        <v>-6.023582147998443</v>
      </c>
      <c r="BE69">
        <f t="shared" si="69"/>
        <v>0.4747612275207258</v>
      </c>
      <c r="BF69"/>
      <c r="BG69"/>
      <c r="BH69"/>
      <c r="BI69"/>
      <c r="BL69"/>
      <c r="BM69"/>
      <c r="BN69"/>
      <c r="BO69"/>
      <c r="BP69"/>
      <c r="BQ69"/>
      <c r="BR69"/>
      <c r="BS69"/>
      <c r="BT69"/>
    </row>
    <row r="70" spans="19:72" ht="12">
      <c r="S70" s="49">
        <v>0</v>
      </c>
      <c r="T70" s="48">
        <f aca="true" t="shared" si="70" ref="T70:T100">V$19</f>
        <v>3.5</v>
      </c>
      <c r="U70" s="48">
        <f aca="true" t="shared" si="71" ref="U70:U100">-(1-S70/S$100)*Q$3</f>
        <v>-45</v>
      </c>
      <c r="V70" s="85">
        <f t="shared" si="44"/>
        <v>-0.8306651016533257</v>
      </c>
      <c r="W70" s="48">
        <f t="shared" si="45"/>
        <v>0.14021900971990497</v>
      </c>
      <c r="X70" s="48">
        <f t="shared" si="47"/>
        <v>0.18371180476178173</v>
      </c>
      <c r="Y70" s="48">
        <f t="shared" si="48"/>
        <v>0.08523197327534154</v>
      </c>
      <c r="Z70" s="74">
        <f t="shared" si="49"/>
        <v>-1.3982419461340774</v>
      </c>
      <c r="AA70" s="74">
        <f t="shared" si="50"/>
        <v>0.17249815411888625</v>
      </c>
      <c r="AB70" s="48">
        <f t="shared" si="51"/>
        <v>-2.9832058624076825</v>
      </c>
      <c r="AC70" s="48">
        <f t="shared" si="52"/>
        <v>0.2584153985635169</v>
      </c>
      <c r="AD70" s="48">
        <f t="shared" si="53"/>
        <v>-4.568169778681288</v>
      </c>
      <c r="AE70" s="48">
        <f t="shared" si="54"/>
        <v>0.3443326430081468</v>
      </c>
      <c r="AF70" s="48">
        <f t="shared" si="55"/>
        <v>-6.153133694954893</v>
      </c>
      <c r="AG70" s="48">
        <f t="shared" si="56"/>
        <v>0.43024988745277826</v>
      </c>
      <c r="AH70" s="48">
        <v>43</v>
      </c>
      <c r="AI70" s="86">
        <f t="shared" si="17"/>
        <v>0.18371180476178173</v>
      </c>
      <c r="AJ70" s="47"/>
      <c r="AK70" s="47">
        <f t="shared" si="18"/>
        <v>0.08523197327534154</v>
      </c>
      <c r="AL70" s="47"/>
      <c r="AM70" s="47"/>
      <c r="AN70" s="47"/>
      <c r="AO70" s="47"/>
      <c r="AP70" s="47"/>
      <c r="AQ70" s="87"/>
      <c r="AR70"/>
      <c r="AS70" s="1">
        <v>44</v>
      </c>
      <c r="AT70" s="99">
        <f t="shared" si="64"/>
        <v>-0.7755340483308756</v>
      </c>
      <c r="AU70" s="99">
        <f t="shared" si="65"/>
        <v>0.16139406820318197</v>
      </c>
      <c r="AV70">
        <f t="shared" si="66"/>
        <v>0.21219301320316175</v>
      </c>
      <c r="AW70">
        <f t="shared" si="67"/>
        <v>0.09766686966891948</v>
      </c>
      <c r="AX70">
        <f aca="true" t="shared" si="72" ref="AX70:BE70">Z73</f>
        <v>-1.3276567338923422</v>
      </c>
      <c r="AY70">
        <f t="shared" si="72"/>
        <v>0.19877890514834562</v>
      </c>
      <c r="AZ70">
        <f t="shared" si="72"/>
        <v>-2.8709802675392755</v>
      </c>
      <c r="BA70">
        <f t="shared" si="72"/>
        <v>0.29835265285813106</v>
      </c>
      <c r="BB70">
        <f t="shared" si="72"/>
        <v>-4.414303801186209</v>
      </c>
      <c r="BC70">
        <f t="shared" si="72"/>
        <v>0.39792640056791573</v>
      </c>
      <c r="BD70">
        <f t="shared" si="72"/>
        <v>-5.957627334833143</v>
      </c>
      <c r="BE70">
        <f t="shared" si="72"/>
        <v>0.4975001482777013</v>
      </c>
      <c r="BF70"/>
      <c r="BG70"/>
      <c r="BH70"/>
      <c r="BI70"/>
      <c r="BL70"/>
      <c r="BM70"/>
      <c r="BN70"/>
      <c r="BO70"/>
      <c r="BP70"/>
      <c r="BQ70"/>
      <c r="BR70"/>
      <c r="BS70"/>
      <c r="BT70"/>
    </row>
    <row r="71" spans="19:72" ht="12">
      <c r="S71" s="50">
        <v>1</v>
      </c>
      <c r="T71" s="48">
        <f t="shared" si="70"/>
        <v>3.5</v>
      </c>
      <c r="U71" s="48">
        <f t="shared" si="71"/>
        <v>-43.5</v>
      </c>
      <c r="V71" s="85">
        <f t="shared" si="44"/>
        <v>-0.8130332718781679</v>
      </c>
      <c r="W71" s="48">
        <f t="shared" si="45"/>
        <v>0.14697073777095992</v>
      </c>
      <c r="X71" s="48">
        <f t="shared" si="47"/>
        <v>0.19246035290991614</v>
      </c>
      <c r="Y71" s="48">
        <f t="shared" si="48"/>
        <v>0.0890703139631634</v>
      </c>
      <c r="Z71" s="74">
        <f t="shared" si="49"/>
        <v>-1.3754707843495826</v>
      </c>
      <c r="AA71" s="74">
        <f t="shared" si="50"/>
        <v>0.18094730024719263</v>
      </c>
      <c r="AB71" s="48">
        <f t="shared" si="51"/>
        <v>-2.946554573080964</v>
      </c>
      <c r="AC71" s="48">
        <f t="shared" si="52"/>
        <v>0.2714167124468747</v>
      </c>
      <c r="AD71" s="48">
        <f t="shared" si="53"/>
        <v>-4.517638361812344</v>
      </c>
      <c r="AE71" s="48">
        <f t="shared" si="54"/>
        <v>0.36188612464655723</v>
      </c>
      <c r="AF71" s="48">
        <f t="shared" si="55"/>
        <v>-6.088722150543727</v>
      </c>
      <c r="AG71" s="48">
        <f t="shared" si="56"/>
        <v>0.45235553684623886</v>
      </c>
      <c r="AH71" s="48">
        <v>44</v>
      </c>
      <c r="AI71" s="86">
        <f t="shared" si="17"/>
        <v>0.19246035290991614</v>
      </c>
      <c r="AJ71" s="47"/>
      <c r="AK71" s="47">
        <f t="shared" si="18"/>
        <v>0.0890703139631634</v>
      </c>
      <c r="AL71" s="47"/>
      <c r="AM71" s="47"/>
      <c r="AN71" s="47"/>
      <c r="AO71" s="47"/>
      <c r="AP71" s="47"/>
      <c r="AQ71" s="87"/>
      <c r="AR71"/>
      <c r="AS71" s="1">
        <v>45</v>
      </c>
      <c r="AT71" s="99">
        <f t="shared" si="64"/>
        <v>-0.755483277900649</v>
      </c>
      <c r="AU71" s="99">
        <f t="shared" si="65"/>
        <v>0.1691359190683402</v>
      </c>
      <c r="AV71">
        <f t="shared" si="66"/>
        <v>0.223360502006365</v>
      </c>
      <c r="AW71">
        <f t="shared" si="67"/>
        <v>0.10249533317084454</v>
      </c>
      <c r="AX71">
        <f aca="true" t="shared" si="73" ref="AX71:BE71">Z74</f>
        <v>-1.3024275242134604</v>
      </c>
      <c r="AY71">
        <f t="shared" si="73"/>
        <v>0.2082325829322592</v>
      </c>
      <c r="AZ71">
        <f t="shared" si="73"/>
        <v>-2.8318709303181704</v>
      </c>
      <c r="BA71">
        <f t="shared" si="73"/>
        <v>0.31235849839709595</v>
      </c>
      <c r="BB71">
        <f t="shared" si="73"/>
        <v>-4.361314336422879</v>
      </c>
      <c r="BC71">
        <f t="shared" si="73"/>
        <v>0.4164844138619328</v>
      </c>
      <c r="BD71">
        <f t="shared" si="73"/>
        <v>-5.8907577425275885</v>
      </c>
      <c r="BE71">
        <f t="shared" si="73"/>
        <v>0.5206103293267703</v>
      </c>
      <c r="BF71"/>
      <c r="BG71"/>
      <c r="BH71"/>
      <c r="BI71"/>
      <c r="BL71"/>
      <c r="BM71"/>
      <c r="BN71"/>
      <c r="BO71"/>
      <c r="BP71"/>
      <c r="BQ71"/>
      <c r="BR71"/>
      <c r="BS71"/>
      <c r="BT71"/>
    </row>
    <row r="72" spans="19:72" ht="12">
      <c r="S72" s="50">
        <v>2</v>
      </c>
      <c r="T72" s="48">
        <f t="shared" si="70"/>
        <v>3.5</v>
      </c>
      <c r="U72" s="48">
        <f t="shared" si="71"/>
        <v>-42</v>
      </c>
      <c r="V72" s="85">
        <f t="shared" si="44"/>
        <v>-0.7946845831475733</v>
      </c>
      <c r="W72" s="48">
        <f t="shared" si="45"/>
        <v>0.15401817909152382</v>
      </c>
      <c r="X72" s="48">
        <f t="shared" si="47"/>
        <v>0.20192576001348733</v>
      </c>
      <c r="Y72" s="48">
        <f t="shared" si="48"/>
        <v>0.09320436792049433</v>
      </c>
      <c r="Z72" s="74">
        <f t="shared" si="49"/>
        <v>-1.3519711644309718</v>
      </c>
      <c r="AA72" s="74">
        <f t="shared" si="50"/>
        <v>0.18969648765652425</v>
      </c>
      <c r="AB72" s="48">
        <f t="shared" si="51"/>
        <v>-2.909174825620129</v>
      </c>
      <c r="AC72" s="48">
        <f t="shared" si="52"/>
        <v>0.2847180676112582</v>
      </c>
      <c r="AD72" s="48">
        <f t="shared" si="53"/>
        <v>-4.466378486809286</v>
      </c>
      <c r="AE72" s="48">
        <f t="shared" si="54"/>
        <v>0.37973964756599177</v>
      </c>
      <c r="AF72" s="48">
        <f t="shared" si="55"/>
        <v>-6.023582147998443</v>
      </c>
      <c r="AG72" s="48">
        <f t="shared" si="56"/>
        <v>0.4747612275207258</v>
      </c>
      <c r="AH72" s="48">
        <v>45</v>
      </c>
      <c r="AI72" s="86">
        <f t="shared" si="17"/>
        <v>0.20192576001348733</v>
      </c>
      <c r="AJ72" s="47"/>
      <c r="AK72" s="47">
        <f t="shared" si="18"/>
        <v>0.09320436792049433</v>
      </c>
      <c r="AL72" s="47"/>
      <c r="AM72" s="47"/>
      <c r="AN72" s="47"/>
      <c r="AO72" s="47"/>
      <c r="AP72" s="47"/>
      <c r="AQ72" s="87"/>
      <c r="AR72"/>
      <c r="AS72" s="1">
        <v>46</v>
      </c>
      <c r="AT72" s="99">
        <f t="shared" si="64"/>
        <v>-0.7344178042807835</v>
      </c>
      <c r="AU72" s="99">
        <f t="shared" si="65"/>
        <v>0.17728689926797042</v>
      </c>
      <c r="AV72">
        <f t="shared" si="66"/>
        <v>0.23554269399920713</v>
      </c>
      <c r="AW72">
        <f t="shared" si="67"/>
        <v>0.10773292600724182</v>
      </c>
      <c r="AX72">
        <f aca="true" t="shared" si="74" ref="AX72:BE72">Z75</f>
        <v>-1.2761672329029805</v>
      </c>
      <c r="AY72">
        <f t="shared" si="74"/>
        <v>0.21810127715767447</v>
      </c>
      <c r="AZ72">
        <f t="shared" si="74"/>
        <v>-2.791730511465466</v>
      </c>
      <c r="BA72">
        <f t="shared" si="74"/>
        <v>0.32677936037756306</v>
      </c>
      <c r="BB72">
        <f t="shared" si="74"/>
        <v>-4.307293790027951</v>
      </c>
      <c r="BC72">
        <f t="shared" si="74"/>
        <v>0.43545744359745164</v>
      </c>
      <c r="BD72">
        <f t="shared" si="74"/>
        <v>-5.822857068590436</v>
      </c>
      <c r="BE72">
        <f t="shared" si="74"/>
        <v>0.5441355268173407</v>
      </c>
      <c r="BF72"/>
      <c r="BG72"/>
      <c r="BH72"/>
      <c r="BI72"/>
      <c r="BL72"/>
      <c r="BM72"/>
      <c r="BN72"/>
      <c r="BO72"/>
      <c r="BP72"/>
      <c r="BQ72"/>
      <c r="BR72"/>
      <c r="BS72"/>
      <c r="BT72"/>
    </row>
    <row r="73" spans="19:72" ht="12">
      <c r="S73" s="50">
        <v>3</v>
      </c>
      <c r="T73" s="48">
        <f t="shared" si="70"/>
        <v>3.5</v>
      </c>
      <c r="U73" s="48">
        <f t="shared" si="71"/>
        <v>-40.5</v>
      </c>
      <c r="V73" s="85">
        <f t="shared" si="44"/>
        <v>-0.7755340483308756</v>
      </c>
      <c r="W73" s="48">
        <f t="shared" si="45"/>
        <v>0.16139406820318197</v>
      </c>
      <c r="X73" s="48">
        <f t="shared" si="47"/>
        <v>0.21219301320316175</v>
      </c>
      <c r="Y73" s="48">
        <f t="shared" si="48"/>
        <v>0.09766686966891948</v>
      </c>
      <c r="Z73" s="74">
        <f t="shared" si="49"/>
        <v>-1.3276567338923422</v>
      </c>
      <c r="AA73" s="74">
        <f t="shared" si="50"/>
        <v>0.19877890514834562</v>
      </c>
      <c r="AB73" s="48">
        <f t="shared" si="51"/>
        <v>-2.8709802675392755</v>
      </c>
      <c r="AC73" s="48">
        <f t="shared" si="52"/>
        <v>0.29835265285813106</v>
      </c>
      <c r="AD73" s="48">
        <f t="shared" si="53"/>
        <v>-4.414303801186209</v>
      </c>
      <c r="AE73" s="48">
        <f t="shared" si="54"/>
        <v>0.39792640056791573</v>
      </c>
      <c r="AF73" s="48">
        <f t="shared" si="55"/>
        <v>-5.957627334833143</v>
      </c>
      <c r="AG73" s="48">
        <f t="shared" si="56"/>
        <v>0.4975001482777013</v>
      </c>
      <c r="AH73" s="48">
        <v>46</v>
      </c>
      <c r="AI73" s="86">
        <f t="shared" si="17"/>
        <v>0.21219301320316175</v>
      </c>
      <c r="AJ73" s="47"/>
      <c r="AK73" s="47">
        <f t="shared" si="18"/>
        <v>0.09766686966891948</v>
      </c>
      <c r="AL73" s="47"/>
      <c r="AM73" s="47"/>
      <c r="AN73" s="47"/>
      <c r="AO73" s="47"/>
      <c r="AP73" s="47"/>
      <c r="AQ73" s="87"/>
      <c r="AR73"/>
      <c r="AS73" s="1">
        <v>47</v>
      </c>
      <c r="AT73" s="99">
        <f t="shared" si="64"/>
        <v>-0.7122037515120467</v>
      </c>
      <c r="AU73" s="99">
        <f t="shared" si="65"/>
        <v>0.18589689753842498</v>
      </c>
      <c r="AV73">
        <f t="shared" si="66"/>
        <v>0.24887346514092057</v>
      </c>
      <c r="AW73">
        <f t="shared" si="67"/>
        <v>0.11342953691446334</v>
      </c>
      <c r="AX73">
        <f aca="true" t="shared" si="75" ref="AX73:BE73">Z76</f>
        <v>-1.2487398406309649</v>
      </c>
      <c r="AY73">
        <f t="shared" si="75"/>
        <v>0.2284355498212034</v>
      </c>
      <c r="AZ73">
        <f t="shared" si="75"/>
        <v>-2.7504229916512264</v>
      </c>
      <c r="BA73">
        <f t="shared" si="75"/>
        <v>0.3416658007961435</v>
      </c>
      <c r="BB73">
        <f t="shared" si="75"/>
        <v>-4.2521061426714875</v>
      </c>
      <c r="BC73">
        <f t="shared" si="75"/>
        <v>0.4548960517710836</v>
      </c>
      <c r="BD73">
        <f t="shared" si="75"/>
        <v>-5.753789293691749</v>
      </c>
      <c r="BE73">
        <f t="shared" si="75"/>
        <v>0.5681263027460237</v>
      </c>
      <c r="BF73"/>
      <c r="BG73"/>
      <c r="BH73"/>
      <c r="BI73"/>
      <c r="BL73"/>
      <c r="BM73"/>
      <c r="BN73"/>
      <c r="BO73"/>
      <c r="BP73"/>
      <c r="BQ73"/>
      <c r="BR73"/>
      <c r="BS73"/>
      <c r="BT73"/>
    </row>
    <row r="74" spans="19:72" ht="12">
      <c r="S74" s="50">
        <v>4</v>
      </c>
      <c r="T74" s="48">
        <f t="shared" si="70"/>
        <v>3.5</v>
      </c>
      <c r="U74" s="48">
        <f t="shared" si="71"/>
        <v>-39</v>
      </c>
      <c r="V74" s="85">
        <f t="shared" si="44"/>
        <v>-0.755483277900649</v>
      </c>
      <c r="W74" s="48">
        <f t="shared" si="45"/>
        <v>0.1691359190683402</v>
      </c>
      <c r="X74" s="48">
        <f t="shared" si="47"/>
        <v>0.223360502006365</v>
      </c>
      <c r="Y74" s="48">
        <f t="shared" si="48"/>
        <v>0.10249533317084454</v>
      </c>
      <c r="Z74" s="74">
        <f t="shared" si="49"/>
        <v>-1.3024275242134604</v>
      </c>
      <c r="AA74" s="74">
        <f t="shared" si="50"/>
        <v>0.2082325829322592</v>
      </c>
      <c r="AB74" s="48">
        <f t="shared" si="51"/>
        <v>-2.8318709303181704</v>
      </c>
      <c r="AC74" s="48">
        <f t="shared" si="52"/>
        <v>0.31235849839709595</v>
      </c>
      <c r="AD74" s="48">
        <f t="shared" si="53"/>
        <v>-4.361314336422879</v>
      </c>
      <c r="AE74" s="48">
        <f t="shared" si="54"/>
        <v>0.4164844138619328</v>
      </c>
      <c r="AF74" s="48">
        <f t="shared" si="55"/>
        <v>-5.8907577425275885</v>
      </c>
      <c r="AG74" s="48">
        <f t="shared" si="56"/>
        <v>0.5206103293267703</v>
      </c>
      <c r="AH74" s="48">
        <v>47</v>
      </c>
      <c r="AI74" s="86">
        <f t="shared" si="17"/>
        <v>0.223360502006365</v>
      </c>
      <c r="AJ74" s="47"/>
      <c r="AK74" s="47">
        <f t="shared" si="18"/>
        <v>0.10249533317084454</v>
      </c>
      <c r="AL74" s="47"/>
      <c r="AM74" s="47"/>
      <c r="AN74" s="47"/>
      <c r="AO74" s="47"/>
      <c r="AP74" s="47"/>
      <c r="AQ74" s="87"/>
      <c r="AR74"/>
      <c r="AS74" s="1">
        <v>48</v>
      </c>
      <c r="AT74" s="99">
        <f t="shared" si="64"/>
        <v>-0.6886836582997033</v>
      </c>
      <c r="AU74" s="99">
        <f t="shared" si="65"/>
        <v>0.19502383502096765</v>
      </c>
      <c r="AV74">
        <f t="shared" si="66"/>
        <v>0.26351027672624044</v>
      </c>
      <c r="AW74">
        <f t="shared" si="67"/>
        <v>0.119643087033773</v>
      </c>
      <c r="AX74">
        <f aca="true" t="shared" si="76" ref="AX74:BE74">Z77</f>
        <v>-1.2199853685224948</v>
      </c>
      <c r="AY74">
        <f t="shared" si="76"/>
        <v>0.2392940948356671</v>
      </c>
      <c r="AZ74">
        <f t="shared" si="76"/>
        <v>-2.707788392000532</v>
      </c>
      <c r="BA74">
        <f t="shared" si="76"/>
        <v>0.35707651356565884</v>
      </c>
      <c r="BB74">
        <f t="shared" si="76"/>
        <v>-4.195591415478569</v>
      </c>
      <c r="BC74">
        <f t="shared" si="76"/>
        <v>0.4748589322956507</v>
      </c>
      <c r="BD74">
        <f t="shared" si="76"/>
        <v>-5.683394438956607</v>
      </c>
      <c r="BE74">
        <f t="shared" si="76"/>
        <v>0.5926413510256423</v>
      </c>
      <c r="BF74"/>
      <c r="BG74"/>
      <c r="BH74"/>
      <c r="BI74"/>
      <c r="BL74"/>
      <c r="BM74"/>
      <c r="BN74"/>
      <c r="BO74"/>
      <c r="BP74"/>
      <c r="BQ74"/>
      <c r="BR74"/>
      <c r="BS74"/>
      <c r="BT74"/>
    </row>
    <row r="75" spans="19:72" ht="12">
      <c r="S75" s="50">
        <v>5</v>
      </c>
      <c r="T75" s="48">
        <f t="shared" si="70"/>
        <v>3.5</v>
      </c>
      <c r="U75" s="48">
        <f t="shared" si="71"/>
        <v>-37.5</v>
      </c>
      <c r="V75" s="85">
        <f t="shared" si="44"/>
        <v>-0.7344178042807835</v>
      </c>
      <c r="W75" s="48">
        <f t="shared" si="45"/>
        <v>0.17728689926797042</v>
      </c>
      <c r="X75" s="48">
        <f t="shared" si="47"/>
        <v>0.23554269399920713</v>
      </c>
      <c r="Y75" s="48">
        <f t="shared" si="48"/>
        <v>0.10773292600724182</v>
      </c>
      <c r="Z75" s="74">
        <f t="shared" si="49"/>
        <v>-1.2761672329029805</v>
      </c>
      <c r="AA75" s="74">
        <f t="shared" si="50"/>
        <v>0.21810127715767447</v>
      </c>
      <c r="AB75" s="48">
        <f t="shared" si="51"/>
        <v>-2.791730511465466</v>
      </c>
      <c r="AC75" s="48">
        <f t="shared" si="52"/>
        <v>0.32677936037756306</v>
      </c>
      <c r="AD75" s="48">
        <f t="shared" si="53"/>
        <v>-4.307293790027951</v>
      </c>
      <c r="AE75" s="48">
        <f t="shared" si="54"/>
        <v>0.43545744359745164</v>
      </c>
      <c r="AF75" s="48">
        <f t="shared" si="55"/>
        <v>-5.822857068590436</v>
      </c>
      <c r="AG75" s="48">
        <f t="shared" si="56"/>
        <v>0.5441355268173407</v>
      </c>
      <c r="AH75" s="48">
        <v>48</v>
      </c>
      <c r="AI75" s="86">
        <f t="shared" si="17"/>
        <v>0.23554269399920713</v>
      </c>
      <c r="AJ75" s="47"/>
      <c r="AK75" s="47">
        <f t="shared" si="18"/>
        <v>0.10773292600724182</v>
      </c>
      <c r="AL75" s="47"/>
      <c r="AM75" s="47"/>
      <c r="AN75" s="47"/>
      <c r="AO75" s="47"/>
      <c r="AP75" s="47"/>
      <c r="AQ75" s="87"/>
      <c r="AR75"/>
      <c r="AS75" s="1">
        <v>49</v>
      </c>
      <c r="AT75" s="99">
        <f t="shared" si="64"/>
        <v>-0.663671196190847</v>
      </c>
      <c r="AU75" s="99">
        <f t="shared" si="65"/>
        <v>0.20473528566636157</v>
      </c>
      <c r="AV75">
        <f t="shared" si="66"/>
        <v>0.27963945720807354</v>
      </c>
      <c r="AW75">
        <f t="shared" si="67"/>
        <v>0.1264411503159339</v>
      </c>
      <c r="AX75">
        <f aca="true" t="shared" si="77" ref="AX75:BE75">Z78</f>
        <v>-1.1897145133722358</v>
      </c>
      <c r="AY75">
        <f t="shared" si="77"/>
        <v>0.25074537622680504</v>
      </c>
      <c r="AZ75">
        <f t="shared" si="77"/>
        <v>-2.6636374093080493</v>
      </c>
      <c r="BA75">
        <f t="shared" si="77"/>
        <v>0.3730799627118482</v>
      </c>
      <c r="BB75">
        <f t="shared" si="77"/>
        <v>-4.137560305243862</v>
      </c>
      <c r="BC75">
        <f t="shared" si="77"/>
        <v>0.4954145491968922</v>
      </c>
      <c r="BD75">
        <f t="shared" si="77"/>
        <v>-5.611483201179676</v>
      </c>
      <c r="BE75">
        <f t="shared" si="77"/>
        <v>0.6177491356819353</v>
      </c>
      <c r="BF75"/>
      <c r="BG75"/>
      <c r="BH75"/>
      <c r="BI75"/>
      <c r="BL75"/>
      <c r="BM75"/>
      <c r="BN75"/>
      <c r="BO75"/>
      <c r="BP75"/>
      <c r="BQ75"/>
      <c r="BR75"/>
      <c r="BS75"/>
      <c r="BT75"/>
    </row>
    <row r="76" spans="19:72" ht="12">
      <c r="S76" s="50">
        <v>6</v>
      </c>
      <c r="T76" s="48">
        <f t="shared" si="70"/>
        <v>3.5</v>
      </c>
      <c r="U76" s="48">
        <f t="shared" si="71"/>
        <v>-36</v>
      </c>
      <c r="V76" s="85">
        <f t="shared" si="44"/>
        <v>-0.7122037515120467</v>
      </c>
      <c r="W76" s="48">
        <f t="shared" si="45"/>
        <v>0.18589689753842498</v>
      </c>
      <c r="X76" s="48">
        <f t="shared" si="47"/>
        <v>0.24887346514092057</v>
      </c>
      <c r="Y76" s="48">
        <f t="shared" si="48"/>
        <v>0.11342953691446334</v>
      </c>
      <c r="Z76" s="74">
        <f t="shared" si="49"/>
        <v>-1.2487398406309649</v>
      </c>
      <c r="AA76" s="74">
        <f t="shared" si="50"/>
        <v>0.2284355498212034</v>
      </c>
      <c r="AB76" s="48">
        <f t="shared" si="51"/>
        <v>-2.7504229916512264</v>
      </c>
      <c r="AC76" s="48">
        <f t="shared" si="52"/>
        <v>0.3416658007961435</v>
      </c>
      <c r="AD76" s="48">
        <f t="shared" si="53"/>
        <v>-4.2521061426714875</v>
      </c>
      <c r="AE76" s="48">
        <f t="shared" si="54"/>
        <v>0.4548960517710836</v>
      </c>
      <c r="AF76" s="48">
        <f t="shared" si="55"/>
        <v>-5.753789293691749</v>
      </c>
      <c r="AG76" s="48">
        <f t="shared" si="56"/>
        <v>0.5681263027460237</v>
      </c>
      <c r="AH76" s="48">
        <v>49</v>
      </c>
      <c r="AI76" s="86">
        <f t="shared" si="17"/>
        <v>0.24887346514092057</v>
      </c>
      <c r="AJ76" s="47"/>
      <c r="AK76" s="47">
        <f t="shared" si="18"/>
        <v>0.11342953691446334</v>
      </c>
      <c r="AL76" s="47"/>
      <c r="AM76" s="47"/>
      <c r="AN76" s="47"/>
      <c r="AO76" s="47"/>
      <c r="AP76" s="47"/>
      <c r="AQ76" s="87"/>
      <c r="AR76"/>
      <c r="AS76" s="1">
        <v>50</v>
      </c>
      <c r="AT76" s="99">
        <f t="shared" si="64"/>
        <v>-0.6369444316411106</v>
      </c>
      <c r="AU76" s="99">
        <f t="shared" si="65"/>
        <v>0.21511049141048366</v>
      </c>
      <c r="AV76">
        <f t="shared" si="66"/>
        <v>0.2974829401307867</v>
      </c>
      <c r="AW76">
        <f t="shared" si="67"/>
        <v>0.13390296869682294</v>
      </c>
      <c r="AX76">
        <f aca="true" t="shared" si="78" ref="AX76:BE76">Z79</f>
        <v>-1.1577018041340663</v>
      </c>
      <c r="AY76">
        <f t="shared" si="78"/>
        <v>0.26286966470121786</v>
      </c>
      <c r="AZ76">
        <f t="shared" si="78"/>
        <v>-2.6177445725276556</v>
      </c>
      <c r="BA76">
        <f t="shared" si="78"/>
        <v>0.38975641894131297</v>
      </c>
      <c r="BB76">
        <f t="shared" si="78"/>
        <v>-4.077787340921245</v>
      </c>
      <c r="BC76">
        <f t="shared" si="78"/>
        <v>0.5166431731814076</v>
      </c>
      <c r="BD76">
        <f t="shared" si="78"/>
        <v>-5.537830109314834</v>
      </c>
      <c r="BE76">
        <f t="shared" si="78"/>
        <v>0.6435299274215032</v>
      </c>
      <c r="BF76"/>
      <c r="BG76"/>
      <c r="BH76"/>
      <c r="BI76"/>
      <c r="BL76"/>
      <c r="BM76"/>
      <c r="BN76"/>
      <c r="BO76"/>
      <c r="BP76"/>
      <c r="BQ76"/>
      <c r="BR76"/>
      <c r="BS76"/>
      <c r="BT76"/>
    </row>
    <row r="77" spans="19:72" ht="12">
      <c r="S77" s="50">
        <v>7</v>
      </c>
      <c r="T77" s="48">
        <f t="shared" si="70"/>
        <v>3.5</v>
      </c>
      <c r="U77" s="48">
        <f t="shared" si="71"/>
        <v>-34.5</v>
      </c>
      <c r="V77" s="85">
        <f t="shared" si="44"/>
        <v>-0.6886836582997033</v>
      </c>
      <c r="W77" s="48">
        <f t="shared" si="45"/>
        <v>0.19502383502096765</v>
      </c>
      <c r="X77" s="48">
        <f t="shared" si="47"/>
        <v>0.26351027672624044</v>
      </c>
      <c r="Y77" s="48">
        <f t="shared" si="48"/>
        <v>0.119643087033773</v>
      </c>
      <c r="Z77" s="74">
        <f t="shared" si="49"/>
        <v>-1.2199853685224948</v>
      </c>
      <c r="AA77" s="74">
        <f t="shared" si="50"/>
        <v>0.2392940948356671</v>
      </c>
      <c r="AB77" s="48">
        <f t="shared" si="51"/>
        <v>-2.707788392000532</v>
      </c>
      <c r="AC77" s="48">
        <f t="shared" si="52"/>
        <v>0.35707651356565884</v>
      </c>
      <c r="AD77" s="48">
        <f t="shared" si="53"/>
        <v>-4.195591415478569</v>
      </c>
      <c r="AE77" s="48">
        <f t="shared" si="54"/>
        <v>0.4748589322956507</v>
      </c>
      <c r="AF77" s="48">
        <f t="shared" si="55"/>
        <v>-5.683394438956607</v>
      </c>
      <c r="AG77" s="48">
        <f t="shared" si="56"/>
        <v>0.5926413510256423</v>
      </c>
      <c r="AH77" s="48">
        <v>50</v>
      </c>
      <c r="AI77" s="86">
        <f t="shared" si="17"/>
        <v>0.26351027672624044</v>
      </c>
      <c r="AJ77" s="47"/>
      <c r="AK77" s="47">
        <f t="shared" si="18"/>
        <v>0.119643087033773</v>
      </c>
      <c r="AL77" s="47"/>
      <c r="AM77" s="47"/>
      <c r="AN77" s="47"/>
      <c r="AO77" s="47"/>
      <c r="AP77" s="47"/>
      <c r="AQ77" s="87"/>
      <c r="AR77"/>
      <c r="AS77" s="1">
        <v>51</v>
      </c>
      <c r="AT77" s="99">
        <f t="shared" si="64"/>
        <v>-0.6082371487043153</v>
      </c>
      <c r="AU77" s="99">
        <f t="shared" si="65"/>
        <v>0.2262428848687293</v>
      </c>
      <c r="AV77">
        <f t="shared" si="66"/>
        <v>0.31730694144055843</v>
      </c>
      <c r="AW77">
        <f t="shared" si="67"/>
        <v>0.14212197479183536</v>
      </c>
      <c r="AX77">
        <f aca="true" t="shared" si="79" ref="AX77:BE77">Z80</f>
        <v>-1.1236767890093122</v>
      </c>
      <c r="AY77">
        <f t="shared" si="79"/>
        <v>0.27576158607054646</v>
      </c>
      <c r="AZ77">
        <f t="shared" si="79"/>
        <v>-2.5698394298606773</v>
      </c>
      <c r="BA77">
        <f t="shared" si="79"/>
        <v>0.4072005080656933</v>
      </c>
      <c r="BB77">
        <f t="shared" si="79"/>
        <v>-4.016002070712043</v>
      </c>
      <c r="BC77">
        <f t="shared" si="79"/>
        <v>0.5386394300608397</v>
      </c>
      <c r="BD77">
        <f t="shared" si="79"/>
        <v>-5.462164711563408</v>
      </c>
      <c r="BE77">
        <f t="shared" si="79"/>
        <v>0.6700783520559868</v>
      </c>
      <c r="BF77"/>
      <c r="BG77"/>
      <c r="BH77"/>
      <c r="BI77"/>
      <c r="BL77"/>
      <c r="BM77"/>
      <c r="BN77"/>
      <c r="BO77"/>
      <c r="BP77"/>
      <c r="BQ77"/>
      <c r="BR77"/>
      <c r="BS77"/>
      <c r="BT77"/>
    </row>
    <row r="78" spans="19:72" ht="12">
      <c r="S78" s="50">
        <v>8</v>
      </c>
      <c r="T78" s="48">
        <f t="shared" si="70"/>
        <v>3.5</v>
      </c>
      <c r="U78" s="48">
        <f t="shared" si="71"/>
        <v>-33</v>
      </c>
      <c r="V78" s="85">
        <f t="shared" si="44"/>
        <v>-0.663671196190847</v>
      </c>
      <c r="W78" s="48">
        <f t="shared" si="45"/>
        <v>0.20473528566636157</v>
      </c>
      <c r="X78" s="48">
        <f t="shared" si="47"/>
        <v>0.27963945720807354</v>
      </c>
      <c r="Y78" s="48">
        <f t="shared" si="48"/>
        <v>0.1264411503159339</v>
      </c>
      <c r="Z78" s="74">
        <f t="shared" si="49"/>
        <v>-1.1897145133722358</v>
      </c>
      <c r="AA78" s="74">
        <f t="shared" si="50"/>
        <v>0.25074537622680504</v>
      </c>
      <c r="AB78" s="48">
        <f t="shared" si="51"/>
        <v>-2.6636374093080493</v>
      </c>
      <c r="AC78" s="48">
        <f t="shared" si="52"/>
        <v>0.3730799627118482</v>
      </c>
      <c r="AD78" s="48">
        <f t="shared" si="53"/>
        <v>-4.137560305243862</v>
      </c>
      <c r="AE78" s="48">
        <f t="shared" si="54"/>
        <v>0.4954145491968922</v>
      </c>
      <c r="AF78" s="48">
        <f t="shared" si="55"/>
        <v>-5.611483201179676</v>
      </c>
      <c r="AG78" s="48">
        <f t="shared" si="56"/>
        <v>0.6177491356819353</v>
      </c>
      <c r="AH78" s="48">
        <v>51</v>
      </c>
      <c r="AI78" s="86">
        <f t="shared" si="17"/>
        <v>0.27963945720807354</v>
      </c>
      <c r="AJ78" s="47"/>
      <c r="AK78" s="47">
        <f t="shared" si="18"/>
        <v>0.1264411503159339</v>
      </c>
      <c r="AL78" s="47"/>
      <c r="AM78" s="47"/>
      <c r="AN78" s="47"/>
      <c r="AO78" s="47"/>
      <c r="AP78" s="47"/>
      <c r="AQ78" s="87"/>
      <c r="AR78"/>
      <c r="AS78" s="1">
        <v>52</v>
      </c>
      <c r="AT78" s="99">
        <f t="shared" si="64"/>
        <v>-0.5772275590844149</v>
      </c>
      <c r="AU78" s="99">
        <f t="shared" si="65"/>
        <v>0.23824326897960413</v>
      </c>
      <c r="AV78">
        <f t="shared" si="66"/>
        <v>0.33943324943343556</v>
      </c>
      <c r="AW78">
        <f t="shared" si="67"/>
        <v>0.1512089715394772</v>
      </c>
      <c r="AX78">
        <f aca="true" t="shared" si="80" ref="AX78:BE78">Z81</f>
        <v>-1.0873125695919428</v>
      </c>
      <c r="AY78">
        <f t="shared" si="80"/>
        <v>0.28953333179856977</v>
      </c>
      <c r="AZ78">
        <f t="shared" si="80"/>
        <v>-2.519595082901084</v>
      </c>
      <c r="BA78">
        <f t="shared" si="80"/>
        <v>0.42552442154876813</v>
      </c>
      <c r="BB78">
        <f t="shared" si="80"/>
        <v>-3.9518775962102257</v>
      </c>
      <c r="BC78">
        <f t="shared" si="80"/>
        <v>0.5615155112989658</v>
      </c>
      <c r="BD78">
        <f t="shared" si="80"/>
        <v>-5.3841601095193665</v>
      </c>
      <c r="BE78">
        <f t="shared" si="80"/>
        <v>0.6975066010491644</v>
      </c>
      <c r="BF78"/>
      <c r="BG78"/>
      <c r="BH78"/>
      <c r="BI78"/>
      <c r="BL78"/>
      <c r="BM78"/>
      <c r="BN78"/>
      <c r="BO78"/>
      <c r="BP78"/>
      <c r="BQ78"/>
      <c r="BR78"/>
      <c r="BS78"/>
      <c r="BT78"/>
    </row>
    <row r="79" spans="19:72" ht="12">
      <c r="S79" s="50">
        <v>9</v>
      </c>
      <c r="T79" s="48">
        <f t="shared" si="70"/>
        <v>3.5</v>
      </c>
      <c r="U79" s="48">
        <f t="shared" si="71"/>
        <v>-31.499999999999996</v>
      </c>
      <c r="V79" s="85">
        <f t="shared" si="44"/>
        <v>-0.6369444316411106</v>
      </c>
      <c r="W79" s="48">
        <f t="shared" si="45"/>
        <v>0.21511049141048366</v>
      </c>
      <c r="X79" s="48">
        <f t="shared" si="47"/>
        <v>0.2974829401307867</v>
      </c>
      <c r="Y79" s="48">
        <f t="shared" si="48"/>
        <v>0.13390296869682294</v>
      </c>
      <c r="Z79" s="74">
        <f t="shared" si="49"/>
        <v>-1.1577018041340663</v>
      </c>
      <c r="AA79" s="74">
        <f t="shared" si="50"/>
        <v>0.26286966470121786</v>
      </c>
      <c r="AB79" s="48">
        <f t="shared" si="51"/>
        <v>-2.6177445725276556</v>
      </c>
      <c r="AC79" s="48">
        <f t="shared" si="52"/>
        <v>0.38975641894131297</v>
      </c>
      <c r="AD79" s="48">
        <f t="shared" si="53"/>
        <v>-4.077787340921245</v>
      </c>
      <c r="AE79" s="48">
        <f t="shared" si="54"/>
        <v>0.5166431731814076</v>
      </c>
      <c r="AF79" s="48">
        <f t="shared" si="55"/>
        <v>-5.537830109314834</v>
      </c>
      <c r="AG79" s="48">
        <f t="shared" si="56"/>
        <v>0.6435299274215032</v>
      </c>
      <c r="AH79" s="48">
        <v>52</v>
      </c>
      <c r="AI79" s="86">
        <f t="shared" si="17"/>
        <v>0.2974829401307867</v>
      </c>
      <c r="AJ79" s="47"/>
      <c r="AK79" s="47">
        <f t="shared" si="18"/>
        <v>0.13390296869682294</v>
      </c>
      <c r="AL79" s="47"/>
      <c r="AM79" s="47"/>
      <c r="AN79" s="47"/>
      <c r="AO79" s="47"/>
      <c r="AP79" s="47"/>
      <c r="AQ79" s="87"/>
      <c r="AR79"/>
      <c r="AS79" s="1">
        <v>53</v>
      </c>
      <c r="AT79" s="99">
        <f t="shared" si="64"/>
        <v>-0.5435234488706706</v>
      </c>
      <c r="AU79" s="99">
        <f t="shared" si="65"/>
        <v>0.2512438528301786</v>
      </c>
      <c r="AV79">
        <f t="shared" si="66"/>
        <v>0.3642540780201564</v>
      </c>
      <c r="AW79">
        <f t="shared" si="67"/>
        <v>0.16129616802681862</v>
      </c>
      <c r="AX79">
        <f aca="true" t="shared" si="81" ref="AX79:BE79">Z82</f>
        <v>-1.0482107169407129</v>
      </c>
      <c r="AY79">
        <f t="shared" si="81"/>
        <v>0.3043187317912712</v>
      </c>
      <c r="AZ79">
        <f t="shared" si="81"/>
        <v>-2.46661310270763</v>
      </c>
      <c r="BA79">
        <f t="shared" si="81"/>
        <v>0.4448619892965213</v>
      </c>
      <c r="BB79">
        <f t="shared" si="81"/>
        <v>-3.885015488474547</v>
      </c>
      <c r="BC79">
        <f t="shared" si="81"/>
        <v>0.5854052468017712</v>
      </c>
      <c r="BD79">
        <f t="shared" si="81"/>
        <v>-5.303417874241465</v>
      </c>
      <c r="BE79">
        <f t="shared" si="81"/>
        <v>0.7259485043070213</v>
      </c>
      <c r="BF79"/>
      <c r="BG79"/>
      <c r="BH79"/>
      <c r="BI79"/>
      <c r="BL79"/>
      <c r="BM79"/>
      <c r="BN79"/>
      <c r="BO79"/>
      <c r="BP79"/>
      <c r="BQ79"/>
      <c r="BR79"/>
      <c r="BS79"/>
      <c r="BT79"/>
    </row>
    <row r="80" spans="19:72" ht="12">
      <c r="S80" s="50">
        <v>10</v>
      </c>
      <c r="T80" s="48">
        <f t="shared" si="70"/>
        <v>3.5</v>
      </c>
      <c r="U80" s="48">
        <f t="shared" si="71"/>
        <v>-30.000000000000004</v>
      </c>
      <c r="V80" s="85">
        <f t="shared" si="44"/>
        <v>-0.6082371487043153</v>
      </c>
      <c r="W80" s="48">
        <f t="shared" si="45"/>
        <v>0.2262428848687293</v>
      </c>
      <c r="X80" s="48">
        <f t="shared" si="47"/>
        <v>0.31730694144055843</v>
      </c>
      <c r="Y80" s="48">
        <f t="shared" si="48"/>
        <v>0.14212197479183536</v>
      </c>
      <c r="Z80" s="74">
        <f t="shared" si="49"/>
        <v>-1.1236767890093122</v>
      </c>
      <c r="AA80" s="74">
        <f t="shared" si="50"/>
        <v>0.27576158607054646</v>
      </c>
      <c r="AB80" s="48">
        <f t="shared" si="51"/>
        <v>-2.5698394298606773</v>
      </c>
      <c r="AC80" s="48">
        <f t="shared" si="52"/>
        <v>0.4072005080656933</v>
      </c>
      <c r="AD80" s="48">
        <f t="shared" si="53"/>
        <v>-4.016002070712043</v>
      </c>
      <c r="AE80" s="48">
        <f t="shared" si="54"/>
        <v>0.5386394300608397</v>
      </c>
      <c r="AF80" s="48">
        <f t="shared" si="55"/>
        <v>-5.462164711563408</v>
      </c>
      <c r="AG80" s="48">
        <f t="shared" si="56"/>
        <v>0.6700783520559868</v>
      </c>
      <c r="AH80" s="48">
        <v>53</v>
      </c>
      <c r="AI80" s="86">
        <f t="shared" si="17"/>
        <v>0.31730694144055843</v>
      </c>
      <c r="AJ80" s="47"/>
      <c r="AK80" s="47">
        <f t="shared" si="18"/>
        <v>0.14212197479183536</v>
      </c>
      <c r="AL80" s="47"/>
      <c r="AM80" s="47"/>
      <c r="AN80" s="47"/>
      <c r="AO80" s="47"/>
      <c r="AP80" s="47"/>
      <c r="AQ80" s="87"/>
      <c r="AR80"/>
      <c r="AS80" s="1">
        <v>54</v>
      </c>
      <c r="AT80" s="99">
        <f t="shared" si="64"/>
        <v>-0.5066423997776632</v>
      </c>
      <c r="AU80" s="99">
        <f t="shared" si="65"/>
        <v>0.26540341066349493</v>
      </c>
      <c r="AV80">
        <f t="shared" si="66"/>
        <v>0.39225184548614056</v>
      </c>
      <c r="AW80">
        <f t="shared" si="67"/>
        <v>0.17254233849690195</v>
      </c>
      <c r="AX80">
        <f aca="true" t="shared" si="82" ref="AX80:BE80">Z83</f>
        <v>-1.0058811868001922</v>
      </c>
      <c r="AY80">
        <f t="shared" si="82"/>
        <v>0.3202784572415269</v>
      </c>
      <c r="AZ80">
        <f t="shared" si="82"/>
        <v>-2.410403445024886</v>
      </c>
      <c r="BA80">
        <f t="shared" si="82"/>
        <v>0.4653738825018281</v>
      </c>
      <c r="BB80">
        <f t="shared" si="82"/>
        <v>-3.8149257032495782</v>
      </c>
      <c r="BC80">
        <f t="shared" si="82"/>
        <v>0.6104693077621302</v>
      </c>
      <c r="BD80">
        <f t="shared" si="82"/>
        <v>-5.219447961474273</v>
      </c>
      <c r="BE80">
        <f t="shared" si="82"/>
        <v>0.7555647330224309</v>
      </c>
      <c r="BF80"/>
      <c r="BG80"/>
      <c r="BH80"/>
      <c r="BI80"/>
      <c r="BL80"/>
      <c r="BM80"/>
      <c r="BN80"/>
      <c r="BO80"/>
      <c r="BP80"/>
      <c r="BQ80"/>
      <c r="BR80"/>
      <c r="BS80"/>
      <c r="BT80"/>
    </row>
    <row r="81" spans="19:72" ht="12">
      <c r="S81" s="50">
        <v>11</v>
      </c>
      <c r="T81" s="48">
        <f t="shared" si="70"/>
        <v>3.5</v>
      </c>
      <c r="U81" s="48">
        <f t="shared" si="71"/>
        <v>-28.5</v>
      </c>
      <c r="V81" s="85">
        <f t="shared" si="44"/>
        <v>-0.5772275590844149</v>
      </c>
      <c r="W81" s="48">
        <f t="shared" si="45"/>
        <v>0.23824326897960413</v>
      </c>
      <c r="X81" s="48">
        <f t="shared" si="47"/>
        <v>0.33943324943343556</v>
      </c>
      <c r="Y81" s="48">
        <f t="shared" si="48"/>
        <v>0.1512089715394772</v>
      </c>
      <c r="Z81" s="74">
        <f t="shared" si="49"/>
        <v>-1.0873125695919428</v>
      </c>
      <c r="AA81" s="74">
        <f t="shared" si="50"/>
        <v>0.28953333179856977</v>
      </c>
      <c r="AB81" s="48">
        <f t="shared" si="51"/>
        <v>-2.519595082901084</v>
      </c>
      <c r="AC81" s="48">
        <f t="shared" si="52"/>
        <v>0.42552442154876813</v>
      </c>
      <c r="AD81" s="48">
        <f t="shared" si="53"/>
        <v>-3.9518775962102257</v>
      </c>
      <c r="AE81" s="48">
        <f t="shared" si="54"/>
        <v>0.5615155112989658</v>
      </c>
      <c r="AF81" s="48">
        <f t="shared" si="55"/>
        <v>-5.3841601095193665</v>
      </c>
      <c r="AG81" s="48">
        <f t="shared" si="56"/>
        <v>0.6975066010491644</v>
      </c>
      <c r="AH81" s="48">
        <v>54</v>
      </c>
      <c r="AI81" s="86">
        <f t="shared" si="17"/>
        <v>0.33943324943343556</v>
      </c>
      <c r="AJ81" s="47"/>
      <c r="AK81" s="47">
        <f t="shared" si="18"/>
        <v>0.1512089715394772</v>
      </c>
      <c r="AL81" s="47"/>
      <c r="AM81" s="47"/>
      <c r="AN81" s="47"/>
      <c r="AO81" s="47"/>
      <c r="AP81" s="47"/>
      <c r="AQ81" s="87"/>
      <c r="AR81"/>
      <c r="AS81" s="1">
        <v>55</v>
      </c>
      <c r="AT81" s="99">
        <f t="shared" si="64"/>
        <v>-0.4545917427759538</v>
      </c>
      <c r="AU81" s="99">
        <f t="shared" si="65"/>
        <v>0.28429757818867507</v>
      </c>
      <c r="AV81">
        <f t="shared" si="66"/>
        <v>0.42402586184294105</v>
      </c>
      <c r="AW81">
        <f t="shared" si="67"/>
        <v>0.1851394636615924</v>
      </c>
      <c r="AX81">
        <f aca="true" t="shared" si="83" ref="AX81:BE81">Z84</f>
        <v>-0.9419130975938517</v>
      </c>
      <c r="AY81">
        <f t="shared" si="83"/>
        <v>0.3428936740310684</v>
      </c>
      <c r="AZ81">
        <f t="shared" si="83"/>
        <v>-2.314753104810875</v>
      </c>
      <c r="BA81">
        <f t="shared" si="83"/>
        <v>0.4978282279796349</v>
      </c>
      <c r="BB81">
        <f t="shared" si="83"/>
        <v>-3.6875931120278977</v>
      </c>
      <c r="BC81">
        <f t="shared" si="83"/>
        <v>0.6527627819282018</v>
      </c>
      <c r="BD81">
        <f t="shared" si="83"/>
        <v>-5.060433119244922</v>
      </c>
      <c r="BE81">
        <f t="shared" si="83"/>
        <v>0.8076973358767683</v>
      </c>
      <c r="BF81"/>
      <c r="BG81"/>
      <c r="BH81"/>
      <c r="BI81"/>
      <c r="BL81"/>
      <c r="BM81"/>
      <c r="BN81"/>
      <c r="BO81"/>
      <c r="BP81"/>
      <c r="BQ81"/>
      <c r="BR81"/>
      <c r="BS81"/>
      <c r="BT81"/>
    </row>
    <row r="82" spans="19:72" ht="12">
      <c r="S82" s="50">
        <v>12</v>
      </c>
      <c r="T82" s="48">
        <f t="shared" si="70"/>
        <v>3.5</v>
      </c>
      <c r="U82" s="48">
        <f t="shared" si="71"/>
        <v>-27</v>
      </c>
      <c r="V82" s="85">
        <f t="shared" si="44"/>
        <v>-0.5435234488706706</v>
      </c>
      <c r="W82" s="48">
        <f t="shared" si="45"/>
        <v>0.2512438528301786</v>
      </c>
      <c r="X82" s="48">
        <f t="shared" si="47"/>
        <v>0.3642540780201564</v>
      </c>
      <c r="Y82" s="48">
        <f t="shared" si="48"/>
        <v>0.16129616802681862</v>
      </c>
      <c r="Z82" s="74">
        <f t="shared" si="49"/>
        <v>-1.0482107169407129</v>
      </c>
      <c r="AA82" s="74">
        <f t="shared" si="50"/>
        <v>0.3043187317912712</v>
      </c>
      <c r="AB82" s="48">
        <f t="shared" si="51"/>
        <v>-2.46661310270763</v>
      </c>
      <c r="AC82" s="48">
        <f t="shared" si="52"/>
        <v>0.4448619892965213</v>
      </c>
      <c r="AD82" s="48">
        <f t="shared" si="53"/>
        <v>-3.885015488474547</v>
      </c>
      <c r="AE82" s="48">
        <f t="shared" si="54"/>
        <v>0.5854052468017712</v>
      </c>
      <c r="AF82" s="48">
        <f t="shared" si="55"/>
        <v>-5.303417874241465</v>
      </c>
      <c r="AG82" s="48">
        <f t="shared" si="56"/>
        <v>0.7259485043070213</v>
      </c>
      <c r="AH82" s="48">
        <v>55</v>
      </c>
      <c r="AI82" s="86">
        <f t="shared" si="17"/>
        <v>0.3642540780201564</v>
      </c>
      <c r="AJ82" s="47"/>
      <c r="AK82" s="47">
        <f t="shared" si="18"/>
        <v>0.16129616802681862</v>
      </c>
      <c r="AL82" s="47"/>
      <c r="AM82" s="47"/>
      <c r="AN82" s="47"/>
      <c r="AO82" s="47"/>
      <c r="AP82" s="47"/>
      <c r="AQ82" s="87"/>
      <c r="AR82"/>
      <c r="AS82" s="1">
        <v>56</v>
      </c>
      <c r="AT82" s="99">
        <f t="shared" si="64"/>
        <v>-0.3712771603607544</v>
      </c>
      <c r="AU82" s="99">
        <f t="shared" si="65"/>
        <v>0.3127163671824843</v>
      </c>
      <c r="AV82">
        <f t="shared" si="66"/>
        <v>0.4603288624245348</v>
      </c>
      <c r="AW82">
        <f t="shared" si="67"/>
        <v>0.1993213378470685</v>
      </c>
      <c r="AX82">
        <f aca="true" t="shared" si="84" ref="AX82:BE82">Z85</f>
        <v>-0.8315706613826217</v>
      </c>
      <c r="AY82">
        <f t="shared" si="84"/>
        <v>0.37951987570834167</v>
      </c>
      <c r="AZ82">
        <f t="shared" si="84"/>
        <v>-2.1309550719846357</v>
      </c>
      <c r="BA82">
        <f t="shared" si="84"/>
        <v>0.556699609044929</v>
      </c>
      <c r="BB82">
        <f t="shared" si="84"/>
        <v>-3.4303394825866502</v>
      </c>
      <c r="BC82">
        <f t="shared" si="84"/>
        <v>0.7338793423815158</v>
      </c>
      <c r="BD82">
        <f t="shared" si="84"/>
        <v>-4.729723893188664</v>
      </c>
      <c r="BE82">
        <f t="shared" si="84"/>
        <v>0.9110590757181036</v>
      </c>
      <c r="BF82"/>
      <c r="BG82"/>
      <c r="BH82"/>
      <c r="BI82"/>
      <c r="BL82"/>
      <c r="BM82"/>
      <c r="BN82"/>
      <c r="BO82"/>
      <c r="BP82"/>
      <c r="BQ82"/>
      <c r="BR82"/>
      <c r="BS82"/>
      <c r="BT82"/>
    </row>
    <row r="83" spans="19:72" ht="12">
      <c r="S83" s="50">
        <v>13</v>
      </c>
      <c r="T83" s="48">
        <f t="shared" si="70"/>
        <v>3.5</v>
      </c>
      <c r="U83" s="48">
        <f t="shared" si="71"/>
        <v>-25.5</v>
      </c>
      <c r="V83" s="85">
        <f t="shared" si="44"/>
        <v>-0.5066423997776632</v>
      </c>
      <c r="W83" s="48">
        <f t="shared" si="45"/>
        <v>0.26540341066349493</v>
      </c>
      <c r="X83" s="48">
        <f t="shared" si="47"/>
        <v>0.39225184548614056</v>
      </c>
      <c r="Y83" s="48">
        <f t="shared" si="48"/>
        <v>0.17254233849690195</v>
      </c>
      <c r="Z83" s="74">
        <f t="shared" si="49"/>
        <v>-1.0058811868001922</v>
      </c>
      <c r="AA83" s="74">
        <f t="shared" si="50"/>
        <v>0.3202784572415269</v>
      </c>
      <c r="AB83" s="48">
        <f t="shared" si="51"/>
        <v>-2.410403445024886</v>
      </c>
      <c r="AC83" s="48">
        <f t="shared" si="52"/>
        <v>0.4653738825018281</v>
      </c>
      <c r="AD83" s="48">
        <f t="shared" si="53"/>
        <v>-3.8149257032495782</v>
      </c>
      <c r="AE83" s="48">
        <f t="shared" si="54"/>
        <v>0.6104693077621302</v>
      </c>
      <c r="AF83" s="48">
        <f t="shared" si="55"/>
        <v>-5.219447961474273</v>
      </c>
      <c r="AG83" s="48">
        <f t="shared" si="56"/>
        <v>0.7555647330224309</v>
      </c>
      <c r="AH83" s="48">
        <v>56</v>
      </c>
      <c r="AI83" s="86">
        <f t="shared" si="17"/>
        <v>0.39225184548614056</v>
      </c>
      <c r="AJ83" s="47"/>
      <c r="AK83" s="47">
        <f t="shared" si="18"/>
        <v>0.17254233849690195</v>
      </c>
      <c r="AL83" s="47"/>
      <c r="AM83" s="47"/>
      <c r="AN83" s="47"/>
      <c r="AO83" s="47"/>
      <c r="AP83" s="47"/>
      <c r="AQ83" s="87"/>
      <c r="AR83"/>
      <c r="AS83" s="1">
        <v>57</v>
      </c>
      <c r="AT83" s="99">
        <f t="shared" si="64"/>
        <v>-0.2824766178254573</v>
      </c>
      <c r="AU83" s="99">
        <f t="shared" si="65"/>
        <v>0.34300673479110183</v>
      </c>
      <c r="AV83">
        <f t="shared" si="66"/>
        <v>0.502117823126226</v>
      </c>
      <c r="AW83">
        <f t="shared" si="67"/>
        <v>0.2153747906473527</v>
      </c>
      <c r="AX83">
        <f aca="true" t="shared" si="85" ref="AX83:BE83">Z86</f>
        <v>-0.7156552600391065</v>
      </c>
      <c r="AY83">
        <f t="shared" si="85"/>
        <v>0.41804089771630254</v>
      </c>
      <c r="AZ83">
        <f t="shared" si="85"/>
        <v>-1.9415840740261119</v>
      </c>
      <c r="BA83">
        <f t="shared" si="85"/>
        <v>0.6174658104409104</v>
      </c>
      <c r="BB83">
        <f t="shared" si="85"/>
        <v>-3.167512888013117</v>
      </c>
      <c r="BC83">
        <f t="shared" si="85"/>
        <v>0.8168907231655187</v>
      </c>
      <c r="BD83">
        <f t="shared" si="85"/>
        <v>-4.393441702000122</v>
      </c>
      <c r="BE83">
        <f t="shared" si="85"/>
        <v>1.016315635890126</v>
      </c>
      <c r="BF83"/>
      <c r="BG83"/>
      <c r="BH83"/>
      <c r="BI83"/>
      <c r="BL83"/>
      <c r="BM83"/>
      <c r="BN83"/>
      <c r="BO83"/>
      <c r="BP83"/>
      <c r="BQ83"/>
      <c r="BR83"/>
      <c r="BS83"/>
      <c r="BT83"/>
    </row>
    <row r="84" spans="19:72" ht="12">
      <c r="S84" s="50">
        <v>14</v>
      </c>
      <c r="T84" s="48">
        <f t="shared" si="70"/>
        <v>3.5</v>
      </c>
      <c r="U84" s="48">
        <f t="shared" si="71"/>
        <v>-24</v>
      </c>
      <c r="V84" s="85">
        <f t="shared" si="44"/>
        <v>-0.4545917427759538</v>
      </c>
      <c r="W84" s="48">
        <f t="shared" si="45"/>
        <v>0.28429757818867507</v>
      </c>
      <c r="X84" s="48">
        <f t="shared" si="47"/>
        <v>0.42402586184294105</v>
      </c>
      <c r="Y84" s="48">
        <f t="shared" si="48"/>
        <v>0.1851394636615924</v>
      </c>
      <c r="Z84" s="74">
        <f t="shared" si="49"/>
        <v>-0.9419130975938517</v>
      </c>
      <c r="AA84" s="74">
        <f t="shared" si="50"/>
        <v>0.3428936740310684</v>
      </c>
      <c r="AB84" s="48">
        <f t="shared" si="51"/>
        <v>-2.314753104810875</v>
      </c>
      <c r="AC84" s="48">
        <f t="shared" si="52"/>
        <v>0.4978282279796349</v>
      </c>
      <c r="AD84" s="48">
        <f t="shared" si="53"/>
        <v>-3.6875931120278977</v>
      </c>
      <c r="AE84" s="48">
        <f t="shared" si="54"/>
        <v>0.6527627819282018</v>
      </c>
      <c r="AF84" s="48">
        <f t="shared" si="55"/>
        <v>-5.060433119244922</v>
      </c>
      <c r="AG84" s="48">
        <f t="shared" si="56"/>
        <v>0.8076973358767683</v>
      </c>
      <c r="AH84" s="48">
        <v>57</v>
      </c>
      <c r="AI84" s="86">
        <f t="shared" si="17"/>
        <v>0.42402586184294105</v>
      </c>
      <c r="AJ84" s="47"/>
      <c r="AK84" s="47">
        <f t="shared" si="18"/>
        <v>0.1851394636615924</v>
      </c>
      <c r="AL84" s="47"/>
      <c r="AM84" s="47"/>
      <c r="AN84" s="47"/>
      <c r="AO84" s="47"/>
      <c r="AP84" s="47"/>
      <c r="AQ84" s="87"/>
      <c r="AR84"/>
      <c r="AS84" s="1">
        <v>58</v>
      </c>
      <c r="AT84" s="99">
        <f t="shared" si="64"/>
        <v>-0.1869569630774773</v>
      </c>
      <c r="AU84" s="99">
        <f t="shared" si="65"/>
        <v>0.37552324174542495</v>
      </c>
      <c r="AV84">
        <f t="shared" si="66"/>
        <v>0.5506258960406002</v>
      </c>
      <c r="AW84">
        <f t="shared" si="67"/>
        <v>0.2336543827933427</v>
      </c>
      <c r="AX84">
        <f aca="true" t="shared" si="86" ref="AX84:BE84">Z87</f>
        <v>-0.5929145060158929</v>
      </c>
      <c r="AY84">
        <f t="shared" si="86"/>
        <v>0.45881486240030755</v>
      </c>
      <c r="AZ84">
        <f t="shared" si="86"/>
        <v>-1.7453877233878892</v>
      </c>
      <c r="BA84">
        <f t="shared" si="86"/>
        <v>0.6804849545129361</v>
      </c>
      <c r="BB84">
        <f t="shared" si="86"/>
        <v>-2.8978609407598857</v>
      </c>
      <c r="BC84">
        <f t="shared" si="86"/>
        <v>0.9021550466255639</v>
      </c>
      <c r="BD84">
        <f t="shared" si="86"/>
        <v>-4.050334158131882</v>
      </c>
      <c r="BE84">
        <f t="shared" si="86"/>
        <v>1.123825138738193</v>
      </c>
      <c r="BF84"/>
      <c r="BG84"/>
      <c r="BH84"/>
      <c r="BI84"/>
      <c r="BL84"/>
      <c r="BM84"/>
      <c r="BN84"/>
      <c r="BO84"/>
      <c r="BP84"/>
      <c r="BQ84"/>
      <c r="BR84"/>
      <c r="BS84"/>
      <c r="BT84"/>
    </row>
    <row r="85" spans="19:72" ht="12">
      <c r="S85" s="50">
        <v>15</v>
      </c>
      <c r="T85" s="48">
        <f t="shared" si="70"/>
        <v>3.5</v>
      </c>
      <c r="U85" s="48">
        <f t="shared" si="71"/>
        <v>-22.5</v>
      </c>
      <c r="V85" s="97">
        <f t="shared" si="44"/>
        <v>-0.3712771603607544</v>
      </c>
      <c r="W85" s="89">
        <f t="shared" si="45"/>
        <v>0.3127163671824843</v>
      </c>
      <c r="X85" s="48">
        <f t="shared" si="47"/>
        <v>0.4603288624245348</v>
      </c>
      <c r="Y85" s="48">
        <f t="shared" si="48"/>
        <v>0.1993213378470685</v>
      </c>
      <c r="Z85" s="74">
        <f t="shared" si="49"/>
        <v>-0.8315706613826217</v>
      </c>
      <c r="AA85" s="74">
        <f t="shared" si="50"/>
        <v>0.37951987570834167</v>
      </c>
      <c r="AB85" s="48">
        <f t="shared" si="51"/>
        <v>-2.1309550719846357</v>
      </c>
      <c r="AC85" s="48">
        <f t="shared" si="52"/>
        <v>0.556699609044929</v>
      </c>
      <c r="AD85" s="48">
        <f t="shared" si="53"/>
        <v>-3.4303394825866502</v>
      </c>
      <c r="AE85" s="48">
        <f t="shared" si="54"/>
        <v>0.7338793423815158</v>
      </c>
      <c r="AF85" s="89">
        <f t="shared" si="55"/>
        <v>-4.729723893188664</v>
      </c>
      <c r="AG85" s="89">
        <f t="shared" si="56"/>
        <v>0.9110590757181036</v>
      </c>
      <c r="AH85" s="48">
        <v>58</v>
      </c>
      <c r="AI85" s="86">
        <f t="shared" si="17"/>
        <v>0.4603288624245348</v>
      </c>
      <c r="AJ85" s="47"/>
      <c r="AK85" s="47">
        <f t="shared" si="18"/>
        <v>0.1993213378470685</v>
      </c>
      <c r="AL85" s="47"/>
      <c r="AM85" s="47"/>
      <c r="AN85" s="47"/>
      <c r="AO85" s="47"/>
      <c r="AP85" s="47"/>
      <c r="AQ85" s="87"/>
      <c r="AR85"/>
      <c r="AS85" s="1">
        <v>59</v>
      </c>
      <c r="AT85" s="99">
        <f t="shared" si="64"/>
        <v>-0.08310501980342438</v>
      </c>
      <c r="AU85" s="99">
        <f t="shared" si="65"/>
        <v>0.41070745668705344</v>
      </c>
      <c r="AV85">
        <f t="shared" si="66"/>
        <v>0.6074662574810474</v>
      </c>
      <c r="AW85">
        <f t="shared" si="67"/>
        <v>0.25460168292663793</v>
      </c>
      <c r="AX85">
        <f aca="true" t="shared" si="87" ref="AX85:BE85">Z88</f>
        <v>-0.46171017762065736</v>
      </c>
      <c r="AY85">
        <f t="shared" si="87"/>
        <v>0.5022874406144477</v>
      </c>
      <c r="AZ85">
        <f t="shared" si="87"/>
        <v>-1.5407277983776448</v>
      </c>
      <c r="BA85">
        <f t="shared" si="87"/>
        <v>0.7462027121150967</v>
      </c>
      <c r="BB85">
        <f t="shared" si="87"/>
        <v>-2.6197454191346323</v>
      </c>
      <c r="BC85">
        <f t="shared" si="87"/>
        <v>0.9901179836157457</v>
      </c>
      <c r="BD85">
        <f t="shared" si="87"/>
        <v>-3.6987630398916194</v>
      </c>
      <c r="BE85">
        <f t="shared" si="87"/>
        <v>1.2340332551163948</v>
      </c>
      <c r="BF85"/>
      <c r="BG85"/>
      <c r="BH85"/>
      <c r="BI85"/>
      <c r="BL85"/>
      <c r="BM85"/>
      <c r="BN85"/>
      <c r="BO85"/>
      <c r="BP85"/>
      <c r="BQ85"/>
      <c r="BR85"/>
      <c r="BS85"/>
      <c r="BT85"/>
    </row>
    <row r="86" spans="19:72" ht="12">
      <c r="S86" s="50">
        <v>16</v>
      </c>
      <c r="T86" s="48">
        <f t="shared" si="70"/>
        <v>3.5</v>
      </c>
      <c r="U86" s="48">
        <f t="shared" si="71"/>
        <v>-21</v>
      </c>
      <c r="V86" s="85">
        <f t="shared" si="44"/>
        <v>-0.2824766178254573</v>
      </c>
      <c r="W86" s="48">
        <f t="shared" si="45"/>
        <v>0.34300673479110183</v>
      </c>
      <c r="X86" s="48">
        <f t="shared" si="47"/>
        <v>0.502117823126226</v>
      </c>
      <c r="Y86" s="48">
        <f t="shared" si="48"/>
        <v>0.2153747906473527</v>
      </c>
      <c r="Z86" s="74">
        <f t="shared" si="49"/>
        <v>-0.7156552600391065</v>
      </c>
      <c r="AA86" s="74">
        <f t="shared" si="50"/>
        <v>0.41804089771630254</v>
      </c>
      <c r="AB86" s="48">
        <f t="shared" si="51"/>
        <v>-1.9415840740261119</v>
      </c>
      <c r="AC86" s="48">
        <f t="shared" si="52"/>
        <v>0.6174658104409104</v>
      </c>
      <c r="AD86" s="48">
        <f t="shared" si="53"/>
        <v>-3.167512888013117</v>
      </c>
      <c r="AE86" s="48">
        <f t="shared" si="54"/>
        <v>0.8168907231655187</v>
      </c>
      <c r="AF86" s="48">
        <f t="shared" si="55"/>
        <v>-4.393441702000122</v>
      </c>
      <c r="AG86" s="48">
        <f t="shared" si="56"/>
        <v>1.016315635890126</v>
      </c>
      <c r="AH86" s="48">
        <v>59</v>
      </c>
      <c r="AI86" s="86">
        <f t="shared" si="17"/>
        <v>0.502117823126226</v>
      </c>
      <c r="AJ86" s="47"/>
      <c r="AK86" s="47">
        <f t="shared" si="18"/>
        <v>0.2153747906473527</v>
      </c>
      <c r="AL86" s="47"/>
      <c r="AM86" s="47"/>
      <c r="AN86" s="47"/>
      <c r="AO86" s="47"/>
      <c r="AP86" s="47"/>
      <c r="AQ86" s="87"/>
      <c r="AR86"/>
      <c r="AS86" s="1">
        <v>60</v>
      </c>
      <c r="AT86" s="99">
        <f t="shared" si="64"/>
        <v>0.031225648510097258</v>
      </c>
      <c r="AU86" s="99">
        <f t="shared" si="65"/>
        <v>0.4491131454314541</v>
      </c>
      <c r="AV86">
        <f t="shared" si="66"/>
        <v>0.6747853439609635</v>
      </c>
      <c r="AW86">
        <f t="shared" si="67"/>
        <v>0.2787704568627055</v>
      </c>
      <c r="AX86">
        <f aca="true" t="shared" si="88" ref="AX86:BE86">Z89</f>
        <v>-0.31986269789117633</v>
      </c>
      <c r="AY86">
        <f t="shared" si="88"/>
        <v>0.5490170127374695</v>
      </c>
      <c r="AZ86">
        <f t="shared" si="88"/>
        <v>-1.3254247220331548</v>
      </c>
      <c r="BA86">
        <f t="shared" si="88"/>
        <v>0.815177463626139</v>
      </c>
      <c r="BB86">
        <f t="shared" si="88"/>
        <v>-2.330986746175133</v>
      </c>
      <c r="BC86">
        <f t="shared" si="88"/>
        <v>1.081337914514809</v>
      </c>
      <c r="BD86">
        <f t="shared" si="88"/>
        <v>-3.3365487703171115</v>
      </c>
      <c r="BE86">
        <f t="shared" si="88"/>
        <v>1.3474983654034778</v>
      </c>
      <c r="BF86"/>
      <c r="BG86"/>
      <c r="BH86"/>
      <c r="BI86"/>
      <c r="BL86"/>
      <c r="BM86"/>
      <c r="BN86"/>
      <c r="BO86"/>
      <c r="BP86"/>
      <c r="BQ86"/>
      <c r="BR86"/>
      <c r="BS86"/>
      <c r="BT86"/>
    </row>
    <row r="87" spans="19:72" ht="12">
      <c r="S87" s="50">
        <v>17</v>
      </c>
      <c r="T87" s="48">
        <f t="shared" si="70"/>
        <v>3.5</v>
      </c>
      <c r="U87" s="48">
        <f t="shared" si="71"/>
        <v>-19.5</v>
      </c>
      <c r="V87" s="85">
        <f t="shared" si="44"/>
        <v>-0.1869569630774773</v>
      </c>
      <c r="W87" s="48">
        <f t="shared" si="45"/>
        <v>0.37552324174542495</v>
      </c>
      <c r="X87" s="48">
        <f t="shared" si="47"/>
        <v>0.5506258960406002</v>
      </c>
      <c r="Y87" s="48">
        <f t="shared" si="48"/>
        <v>0.2336543827933427</v>
      </c>
      <c r="Z87" s="74">
        <f t="shared" si="49"/>
        <v>-0.5929145060158929</v>
      </c>
      <c r="AA87" s="74">
        <f t="shared" si="50"/>
        <v>0.45881486240030755</v>
      </c>
      <c r="AB87" s="48">
        <f t="shared" si="51"/>
        <v>-1.7453877233878892</v>
      </c>
      <c r="AC87" s="48">
        <f t="shared" si="52"/>
        <v>0.6804849545129361</v>
      </c>
      <c r="AD87" s="48">
        <f t="shared" si="53"/>
        <v>-2.8978609407598857</v>
      </c>
      <c r="AE87" s="48">
        <f t="shared" si="54"/>
        <v>0.9021550466255639</v>
      </c>
      <c r="AF87" s="48">
        <f t="shared" si="55"/>
        <v>-4.050334158131882</v>
      </c>
      <c r="AG87" s="48">
        <f t="shared" si="56"/>
        <v>1.123825138738193</v>
      </c>
      <c r="AH87" s="48">
        <v>60</v>
      </c>
      <c r="AI87" s="86">
        <f t="shared" si="17"/>
        <v>0.5506258960406002</v>
      </c>
      <c r="AJ87" s="47"/>
      <c r="AK87" s="47">
        <f t="shared" si="18"/>
        <v>0.2336543827933427</v>
      </c>
      <c r="AL87" s="47"/>
      <c r="AM87" s="47"/>
      <c r="AN87" s="47"/>
      <c r="AO87" s="47"/>
      <c r="AP87" s="47"/>
      <c r="AQ87" s="87"/>
      <c r="AR87"/>
      <c r="AS87" s="1">
        <v>61</v>
      </c>
      <c r="AT87" s="99">
        <f t="shared" si="64"/>
        <v>0.15894648855761828</v>
      </c>
      <c r="AU87" s="99">
        <f t="shared" si="65"/>
        <v>0.49143871012630236</v>
      </c>
      <c r="AV87">
        <f t="shared" si="66"/>
        <v>0.7554946021748788</v>
      </c>
      <c r="AW87">
        <f t="shared" si="67"/>
        <v>0.3068591067492207</v>
      </c>
      <c r="AX87">
        <f aca="true" t="shared" si="89" ref="AX87:BE87">Z90</f>
        <v>-0.16441596513425405</v>
      </c>
      <c r="AY87">
        <f t="shared" si="89"/>
        <v>0.5997069253111325</v>
      </c>
      <c r="AZ87">
        <f t="shared" si="89"/>
        <v>-1.0965223926612235</v>
      </c>
      <c r="BA87">
        <f t="shared" si="89"/>
        <v>0.8881125555878228</v>
      </c>
      <c r="BB87">
        <f t="shared" si="89"/>
        <v>-2.028628820188193</v>
      </c>
      <c r="BC87">
        <f t="shared" si="89"/>
        <v>1.176518185864513</v>
      </c>
      <c r="BD87">
        <f t="shared" si="89"/>
        <v>-2.9607352477151623</v>
      </c>
      <c r="BE87">
        <f t="shared" si="89"/>
        <v>1.464923816141203</v>
      </c>
      <c r="BF87"/>
      <c r="BG87"/>
      <c r="BH87"/>
      <c r="BI87"/>
      <c r="BL87"/>
      <c r="BM87"/>
      <c r="BN87"/>
      <c r="BO87"/>
      <c r="BP87"/>
      <c r="BQ87"/>
      <c r="BR87"/>
      <c r="BS87"/>
      <c r="BT87"/>
    </row>
    <row r="88" spans="19:72" ht="12">
      <c r="S88" s="50">
        <v>18</v>
      </c>
      <c r="T88" s="48">
        <f t="shared" si="70"/>
        <v>3.5</v>
      </c>
      <c r="U88" s="48">
        <f t="shared" si="71"/>
        <v>-18</v>
      </c>
      <c r="V88" s="85">
        <f t="shared" si="44"/>
        <v>-0.08310501980342438</v>
      </c>
      <c r="W88" s="48">
        <f t="shared" si="45"/>
        <v>0.41070745668705344</v>
      </c>
      <c r="X88" s="48">
        <f t="shared" si="47"/>
        <v>0.6074662574810474</v>
      </c>
      <c r="Y88" s="48">
        <f t="shared" si="48"/>
        <v>0.25460168292663793</v>
      </c>
      <c r="Z88" s="74">
        <f t="shared" si="49"/>
        <v>-0.46171017762065736</v>
      </c>
      <c r="AA88" s="74">
        <f t="shared" si="50"/>
        <v>0.5022874406144477</v>
      </c>
      <c r="AB88" s="48">
        <f t="shared" si="51"/>
        <v>-1.5407277983776448</v>
      </c>
      <c r="AC88" s="48">
        <f t="shared" si="52"/>
        <v>0.7462027121150967</v>
      </c>
      <c r="AD88" s="48">
        <f t="shared" si="53"/>
        <v>-2.6197454191346323</v>
      </c>
      <c r="AE88" s="48">
        <f t="shared" si="54"/>
        <v>0.9901179836157457</v>
      </c>
      <c r="AF88" s="48">
        <f t="shared" si="55"/>
        <v>-3.6987630398916194</v>
      </c>
      <c r="AG88" s="48">
        <f t="shared" si="56"/>
        <v>1.2340332551163948</v>
      </c>
      <c r="AH88" s="48">
        <v>61</v>
      </c>
      <c r="AI88" s="86">
        <f t="shared" si="17"/>
        <v>0.6074662574810474</v>
      </c>
      <c r="AJ88" s="47"/>
      <c r="AK88" s="47">
        <f t="shared" si="18"/>
        <v>0.25460168292663793</v>
      </c>
      <c r="AL88" s="47"/>
      <c r="AM88" s="47"/>
      <c r="AN88" s="47"/>
      <c r="AO88" s="47"/>
      <c r="AP88" s="47"/>
      <c r="AQ88" s="87"/>
      <c r="AR88"/>
      <c r="AS88" s="1">
        <v>62</v>
      </c>
      <c r="AT88" s="99">
        <f t="shared" si="64"/>
        <v>0.3040943626470756</v>
      </c>
      <c r="AU88" s="99">
        <f t="shared" si="65"/>
        <v>0.5385674149760209</v>
      </c>
      <c r="AV88">
        <f t="shared" si="66"/>
        <v>0.8536308944307301</v>
      </c>
      <c r="AW88">
        <f t="shared" si="67"/>
        <v>0.3397508967906059</v>
      </c>
      <c r="AX88">
        <f aca="true" t="shared" si="90" ref="AX88:BE88">Z91</f>
        <v>0.008728301069879395</v>
      </c>
      <c r="AY88">
        <f t="shared" si="90"/>
        <v>0.6552451811463534</v>
      </c>
      <c r="AZ88">
        <f t="shared" si="90"/>
        <v>-0.849922529842081</v>
      </c>
      <c r="BA88">
        <f t="shared" si="90"/>
        <v>0.9658959908110643</v>
      </c>
      <c r="BB88">
        <f t="shared" si="90"/>
        <v>-1.7085733607540414</v>
      </c>
      <c r="BC88">
        <f t="shared" si="90"/>
        <v>1.2765468004757756</v>
      </c>
      <c r="BD88">
        <f t="shared" si="90"/>
        <v>-2.5672241916660012</v>
      </c>
      <c r="BE88">
        <f t="shared" si="90"/>
        <v>1.587197610140486</v>
      </c>
      <c r="BF88"/>
      <c r="BG88"/>
      <c r="BH88"/>
      <c r="BI88"/>
      <c r="BL88"/>
      <c r="BM88"/>
      <c r="BN88"/>
      <c r="BO88"/>
      <c r="BP88"/>
      <c r="BQ88"/>
      <c r="BR88"/>
      <c r="BS88"/>
      <c r="BT88"/>
    </row>
    <row r="89" spans="19:72" ht="12">
      <c r="S89" s="50">
        <v>19</v>
      </c>
      <c r="T89" s="48">
        <f t="shared" si="70"/>
        <v>3.5</v>
      </c>
      <c r="U89" s="48">
        <f t="shared" si="71"/>
        <v>-16.5</v>
      </c>
      <c r="V89" s="85">
        <f t="shared" si="44"/>
        <v>0.031225648510097258</v>
      </c>
      <c r="W89" s="48">
        <f t="shared" si="45"/>
        <v>0.4491131454314541</v>
      </c>
      <c r="X89" s="48">
        <f t="shared" si="47"/>
        <v>0.6747853439609635</v>
      </c>
      <c r="Y89" s="48">
        <f t="shared" si="48"/>
        <v>0.2787704568627055</v>
      </c>
      <c r="Z89" s="74">
        <f t="shared" si="49"/>
        <v>-0.31986269789117633</v>
      </c>
      <c r="AA89" s="74">
        <f t="shared" si="50"/>
        <v>0.5490170127374695</v>
      </c>
      <c r="AB89" s="88">
        <f t="shared" si="51"/>
        <v>-1.3254247220331548</v>
      </c>
      <c r="AC89" s="88">
        <f t="shared" si="52"/>
        <v>0.815177463626139</v>
      </c>
      <c r="AD89" s="48">
        <f t="shared" si="53"/>
        <v>-2.330986746175133</v>
      </c>
      <c r="AE89" s="48">
        <f t="shared" si="54"/>
        <v>1.081337914514809</v>
      </c>
      <c r="AF89" s="48">
        <f t="shared" si="55"/>
        <v>-3.3365487703171115</v>
      </c>
      <c r="AG89" s="48">
        <f t="shared" si="56"/>
        <v>1.3474983654034778</v>
      </c>
      <c r="AH89" s="48">
        <v>62</v>
      </c>
      <c r="AI89" s="86">
        <f t="shared" si="17"/>
        <v>0.6747853439609635</v>
      </c>
      <c r="AJ89" s="47"/>
      <c r="AK89" s="47">
        <f t="shared" si="18"/>
        <v>0.2787704568627055</v>
      </c>
      <c r="AL89" s="47"/>
      <c r="AM89" s="47"/>
      <c r="AN89" s="47"/>
      <c r="AO89" s="47"/>
      <c r="AP89" s="47"/>
      <c r="AQ89" s="87"/>
      <c r="AR89"/>
      <c r="AS89" s="1">
        <v>63</v>
      </c>
      <c r="AT89" s="99">
        <f t="shared" si="64"/>
        <v>0.46702081119184014</v>
      </c>
      <c r="AU89" s="99">
        <f t="shared" si="65"/>
        <v>0.5893491154699018</v>
      </c>
      <c r="AV89">
        <f t="shared" si="66"/>
        <v>0.9749350950436297</v>
      </c>
      <c r="AW89">
        <f t="shared" si="67"/>
        <v>0.37855920271488486</v>
      </c>
      <c r="AX89">
        <f aca="true" t="shared" si="91" ref="AX89:BE89">Z92</f>
        <v>0.1969766095398726</v>
      </c>
      <c r="AY89">
        <f t="shared" si="91"/>
        <v>0.7132116044828976</v>
      </c>
      <c r="AZ89">
        <f t="shared" si="91"/>
        <v>-0.5966394589785486</v>
      </c>
      <c r="BA89">
        <f t="shared" si="91"/>
        <v>1.0425708431626117</v>
      </c>
      <c r="BB89">
        <f t="shared" si="91"/>
        <v>-1.39025552749697</v>
      </c>
      <c r="BC89">
        <f t="shared" si="91"/>
        <v>1.371930081842326</v>
      </c>
      <c r="BD89">
        <f t="shared" si="91"/>
        <v>-2.1838715960153916</v>
      </c>
      <c r="BE89">
        <f t="shared" si="91"/>
        <v>1.7012893205220396</v>
      </c>
      <c r="BF89"/>
      <c r="BG89"/>
      <c r="BH89"/>
      <c r="BI89"/>
      <c r="BL89"/>
      <c r="BM89"/>
      <c r="BN89"/>
      <c r="BO89"/>
      <c r="BP89"/>
      <c r="BQ89"/>
      <c r="BR89"/>
      <c r="BS89"/>
      <c r="BT89"/>
    </row>
    <row r="90" spans="19:72" ht="12">
      <c r="S90" s="50">
        <v>20</v>
      </c>
      <c r="T90" s="48">
        <f t="shared" si="70"/>
        <v>3.5</v>
      </c>
      <c r="U90" s="48">
        <f t="shared" si="71"/>
        <v>-15.000000000000002</v>
      </c>
      <c r="V90" s="85">
        <f t="shared" si="44"/>
        <v>0.15894648855761828</v>
      </c>
      <c r="W90" s="48">
        <f t="shared" si="45"/>
        <v>0.49143871012630236</v>
      </c>
      <c r="X90" s="48">
        <f t="shared" si="47"/>
        <v>0.7554946021748788</v>
      </c>
      <c r="Y90" s="48">
        <f t="shared" si="48"/>
        <v>0.3068591067492207</v>
      </c>
      <c r="Z90" s="74">
        <f t="shared" si="49"/>
        <v>-0.16441596513425405</v>
      </c>
      <c r="AA90" s="74">
        <f t="shared" si="50"/>
        <v>0.5997069253111325</v>
      </c>
      <c r="AB90" s="88">
        <f t="shared" si="51"/>
        <v>-1.0965223926612235</v>
      </c>
      <c r="AC90" s="88">
        <f t="shared" si="52"/>
        <v>0.8881125555878228</v>
      </c>
      <c r="AD90" s="48">
        <f t="shared" si="53"/>
        <v>-2.028628820188193</v>
      </c>
      <c r="AE90" s="48">
        <f t="shared" si="54"/>
        <v>1.176518185864513</v>
      </c>
      <c r="AF90" s="48">
        <f t="shared" si="55"/>
        <v>-2.9607352477151623</v>
      </c>
      <c r="AG90" s="48">
        <f t="shared" si="56"/>
        <v>1.464923816141203</v>
      </c>
      <c r="AH90" s="48">
        <v>63</v>
      </c>
      <c r="AI90" s="86">
        <f t="shared" si="17"/>
        <v>0.7554946021748788</v>
      </c>
      <c r="AJ90" s="47"/>
      <c r="AK90" s="47">
        <f t="shared" si="18"/>
        <v>0.3068591067492207</v>
      </c>
      <c r="AL90" s="47"/>
      <c r="AM90" s="47"/>
      <c r="AN90" s="47"/>
      <c r="AO90" s="47"/>
      <c r="AP90" s="47"/>
      <c r="AQ90" s="87"/>
      <c r="AR90"/>
      <c r="AS90" s="1">
        <v>64</v>
      </c>
      <c r="AT90" s="99">
        <f t="shared" si="64"/>
        <v>0.6594004224092554</v>
      </c>
      <c r="AU90" s="99">
        <f t="shared" si="65"/>
        <v>0.6465359339577235</v>
      </c>
      <c r="AV90">
        <f t="shared" si="66"/>
        <v>1.1278155292601688</v>
      </c>
      <c r="AW90">
        <f t="shared" si="67"/>
        <v>0.4246643164241196</v>
      </c>
      <c r="AX90">
        <f aca="true" t="shared" si="92" ref="AX90:BE90">Z93</f>
        <v>0.41396584472304465</v>
      </c>
      <c r="AY90">
        <f t="shared" si="92"/>
        <v>0.7771284702297228</v>
      </c>
      <c r="AZ90">
        <f t="shared" si="92"/>
        <v>-0.3179327597315077</v>
      </c>
      <c r="BA90">
        <f t="shared" si="92"/>
        <v>1.1238028726259786</v>
      </c>
      <c r="BB90">
        <f t="shared" si="92"/>
        <v>-1.0498313641860602</v>
      </c>
      <c r="BC90">
        <f t="shared" si="92"/>
        <v>1.4704772750222344</v>
      </c>
      <c r="BD90">
        <f t="shared" si="92"/>
        <v>-1.7817299686406127</v>
      </c>
      <c r="BE90">
        <f t="shared" si="92"/>
        <v>1.8171516774184906</v>
      </c>
      <c r="BF90"/>
      <c r="BG90"/>
      <c r="BH90"/>
      <c r="BI90"/>
      <c r="BL90"/>
      <c r="BM90"/>
      <c r="BN90"/>
      <c r="BO90"/>
      <c r="BP90"/>
      <c r="BQ90"/>
      <c r="BR90"/>
      <c r="BS90"/>
      <c r="BT90"/>
    </row>
    <row r="91" spans="19:72" ht="12">
      <c r="S91" s="50">
        <v>21</v>
      </c>
      <c r="T91" s="48">
        <f t="shared" si="70"/>
        <v>3.5</v>
      </c>
      <c r="U91" s="48">
        <f t="shared" si="71"/>
        <v>-13.500000000000002</v>
      </c>
      <c r="V91" s="85">
        <f t="shared" si="44"/>
        <v>0.3040943626470756</v>
      </c>
      <c r="W91" s="48">
        <f t="shared" si="45"/>
        <v>0.5385674149760209</v>
      </c>
      <c r="X91" s="48">
        <f t="shared" si="47"/>
        <v>0.8536308944307301</v>
      </c>
      <c r="Y91" s="48">
        <f t="shared" si="48"/>
        <v>0.3397508967906059</v>
      </c>
      <c r="Z91" s="74">
        <f t="shared" si="49"/>
        <v>0.008728301069879395</v>
      </c>
      <c r="AA91" s="74">
        <f t="shared" si="50"/>
        <v>0.6552451811463534</v>
      </c>
      <c r="AB91" s="88">
        <f t="shared" si="51"/>
        <v>-0.849922529842081</v>
      </c>
      <c r="AC91" s="88">
        <f t="shared" si="52"/>
        <v>0.9658959908110643</v>
      </c>
      <c r="AD91" s="48">
        <f t="shared" si="53"/>
        <v>-1.7085733607540414</v>
      </c>
      <c r="AE91" s="48">
        <f t="shared" si="54"/>
        <v>1.2765468004757756</v>
      </c>
      <c r="AF91" s="48">
        <f t="shared" si="55"/>
        <v>-2.5672241916660012</v>
      </c>
      <c r="AG91" s="48">
        <f t="shared" si="56"/>
        <v>1.587197610140486</v>
      </c>
      <c r="AH91" s="48">
        <v>64</v>
      </c>
      <c r="AI91" s="86">
        <f t="shared" si="17"/>
        <v>0.8536308944307301</v>
      </c>
      <c r="AJ91" s="47"/>
      <c r="AK91" s="47">
        <f t="shared" si="18"/>
        <v>0.3397508967906059</v>
      </c>
      <c r="AL91" s="47"/>
      <c r="AM91" s="47"/>
      <c r="AN91" s="47"/>
      <c r="AO91" s="47"/>
      <c r="AP91" s="47"/>
      <c r="AQ91" s="87"/>
      <c r="AR91"/>
      <c r="AS91" s="1">
        <v>65</v>
      </c>
      <c r="AT91" s="99">
        <f t="shared" si="64"/>
        <v>0.8961054863111164</v>
      </c>
      <c r="AU91" s="99">
        <f t="shared" si="65"/>
        <v>0.7126488451373832</v>
      </c>
      <c r="AV91">
        <f t="shared" si="66"/>
        <v>1.325021416161154</v>
      </c>
      <c r="AW91">
        <f t="shared" si="67"/>
        <v>0.47969552282519284</v>
      </c>
      <c r="AX91">
        <f aca="true" t="shared" si="93" ref="AX91:BE91">Z94</f>
        <v>0.67594887464492</v>
      </c>
      <c r="AY91">
        <f t="shared" si="93"/>
        <v>0.8500046528276345</v>
      </c>
      <c r="AZ91">
        <f t="shared" si="93"/>
        <v>0.005767734254237072</v>
      </c>
      <c r="BA91">
        <f t="shared" si="93"/>
        <v>1.2139942189404322</v>
      </c>
      <c r="BB91">
        <f t="shared" si="93"/>
        <v>-0.6644134061364463</v>
      </c>
      <c r="BC91">
        <f t="shared" si="93"/>
        <v>1.5779837850532297</v>
      </c>
      <c r="BD91">
        <f t="shared" si="93"/>
        <v>-1.3345945465271296</v>
      </c>
      <c r="BE91">
        <f t="shared" si="93"/>
        <v>1.9419733511660278</v>
      </c>
      <c r="BF91"/>
      <c r="BG91"/>
      <c r="BH91"/>
      <c r="BI91"/>
      <c r="BL91"/>
      <c r="BM91"/>
      <c r="BN91"/>
      <c r="BO91"/>
      <c r="BP91"/>
      <c r="BQ91"/>
      <c r="BR91"/>
      <c r="BS91"/>
      <c r="BT91"/>
    </row>
    <row r="92" spans="19:72" ht="12">
      <c r="S92" s="50">
        <v>22</v>
      </c>
      <c r="T92" s="48">
        <f t="shared" si="70"/>
        <v>3.5</v>
      </c>
      <c r="U92" s="48">
        <f t="shared" si="71"/>
        <v>-12.000000000000002</v>
      </c>
      <c r="V92" s="85">
        <f aca="true" t="shared" si="94" ref="V92:V121">fNMR(1,Q$2,B,U92,T92,fcd,eca,ecb,nx,fyk,gS,euk,ks,nac,enr,phi,1)</f>
        <v>0.46702081119184014</v>
      </c>
      <c r="W92" s="48">
        <f aca="true" t="shared" si="95" ref="W92:W121">fNMR(1,Q$2,B,U92,T92,fcd,eca,ecb,nx,fyk,gS,euk,ks,nac,enr,phi,2)</f>
        <v>0.5893491154699018</v>
      </c>
      <c r="X92" s="48">
        <f t="shared" si="47"/>
        <v>0.9749350950436297</v>
      </c>
      <c r="Y92" s="48">
        <f t="shared" si="48"/>
        <v>0.37855920271488486</v>
      </c>
      <c r="Z92" s="74">
        <f t="shared" si="49"/>
        <v>0.1969766095398726</v>
      </c>
      <c r="AA92" s="74">
        <f t="shared" si="50"/>
        <v>0.7132116044828976</v>
      </c>
      <c r="AB92" s="88">
        <f t="shared" si="51"/>
        <v>-0.5966394589785486</v>
      </c>
      <c r="AC92" s="88">
        <f t="shared" si="52"/>
        <v>1.0425708431626117</v>
      </c>
      <c r="AD92" s="48">
        <f t="shared" si="53"/>
        <v>-1.39025552749697</v>
      </c>
      <c r="AE92" s="48">
        <f t="shared" si="54"/>
        <v>1.371930081842326</v>
      </c>
      <c r="AF92" s="48">
        <f t="shared" si="55"/>
        <v>-2.1838715960153916</v>
      </c>
      <c r="AG92" s="48">
        <f t="shared" si="56"/>
        <v>1.7012893205220396</v>
      </c>
      <c r="AH92" s="48">
        <v>65</v>
      </c>
      <c r="AI92" s="86">
        <f t="shared" si="17"/>
        <v>0.9749350950436297</v>
      </c>
      <c r="AJ92" s="47"/>
      <c r="AK92" s="47">
        <f t="shared" si="18"/>
        <v>0.37855920271488486</v>
      </c>
      <c r="AL92" s="47"/>
      <c r="AM92" s="47"/>
      <c r="AN92" s="47"/>
      <c r="AO92" s="47"/>
      <c r="AP92" s="47"/>
      <c r="AQ92" s="87"/>
      <c r="AR92"/>
      <c r="AS92" s="1">
        <v>66</v>
      </c>
      <c r="AT92" s="99">
        <f t="shared" si="64"/>
        <v>1.2190538421702997</v>
      </c>
      <c r="AU92" s="99">
        <f t="shared" si="65"/>
        <v>0.789345829957707</v>
      </c>
      <c r="AV92">
        <f t="shared" si="66"/>
        <v>1.5866955085477807</v>
      </c>
      <c r="AW92">
        <f t="shared" si="67"/>
        <v>0.5453108028669296</v>
      </c>
      <c r="AX92">
        <f aca="true" t="shared" si="96" ref="AX92:BE92">Z95</f>
        <v>1.0373795052888781</v>
      </c>
      <c r="AY92">
        <f t="shared" si="96"/>
        <v>0.9334541557535152</v>
      </c>
      <c r="AZ92">
        <f t="shared" si="96"/>
        <v>0.4629394015740636</v>
      </c>
      <c r="BA92">
        <f t="shared" si="96"/>
        <v>1.3147588855828543</v>
      </c>
      <c r="BB92">
        <f t="shared" si="96"/>
        <v>-0.11150070214075047</v>
      </c>
      <c r="BC92">
        <f t="shared" si="96"/>
        <v>1.6960636154121944</v>
      </c>
      <c r="BD92">
        <f t="shared" si="96"/>
        <v>-0.6859408058555644</v>
      </c>
      <c r="BE92">
        <f t="shared" si="96"/>
        <v>2.0773683452415335</v>
      </c>
      <c r="BF92"/>
      <c r="BG92"/>
      <c r="BH92"/>
      <c r="BI92"/>
      <c r="BL92"/>
      <c r="BM92"/>
      <c r="BN92"/>
      <c r="BO92"/>
      <c r="BP92"/>
      <c r="BQ92"/>
      <c r="BR92"/>
      <c r="BS92"/>
      <c r="BT92"/>
    </row>
    <row r="93" spans="19:72" ht="12">
      <c r="S93" s="50">
        <v>23</v>
      </c>
      <c r="T93" s="48">
        <f t="shared" si="70"/>
        <v>3.5</v>
      </c>
      <c r="U93" s="48">
        <f t="shared" si="71"/>
        <v>-10.499999999999998</v>
      </c>
      <c r="V93" s="85">
        <f t="shared" si="94"/>
        <v>0.6594004224092554</v>
      </c>
      <c r="W93" s="48">
        <f t="shared" si="95"/>
        <v>0.6465359339577235</v>
      </c>
      <c r="X93" s="48">
        <f aca="true" t="shared" si="97" ref="X93:X120">fNMR(Y$26,Q$2,B,U93,T93,fcd,eca,ecb,nx,fyk,gS,euk,ks,nac,enr,phi,1)</f>
        <v>1.1278155292601688</v>
      </c>
      <c r="Y93" s="48">
        <f aca="true" t="shared" si="98" ref="Y93:Y120">fNMR(Y$26,Q$2,B,U93,T93,fcd,eca,ecb,nx,fyk,gS,euk,ks,nac,enr,phi,2)</f>
        <v>0.4246643164241196</v>
      </c>
      <c r="Z93" s="74">
        <f aca="true" t="shared" si="99" ref="Z93:Z121">fNMR(Z$25,Q$2,B$6,U93,T93,B$8,V$16,V$17,V$18,B$12,B$13,I$11,I$12,V$11,I$13,V$10,1)</f>
        <v>0.41396584472304465</v>
      </c>
      <c r="AA93" s="74">
        <f aca="true" t="shared" si="100" ref="AA93:AA121">fNMR(Z$25,Q$2,B$6,U93,T93,B$8,V$16,V$17,V$18,B$12,B$13,I$11,I$12,V$11,I$13,V$10,2)</f>
        <v>0.7771284702297228</v>
      </c>
      <c r="AB93" s="88">
        <f aca="true" t="shared" si="101" ref="AB93:AB121">fNMR(AB$25,Q$2,B$6,U93,T93,B$8,V$16,V$17,V$18,B$12,B$13,I$11,I$12,V$11,I$13,V$10,1)</f>
        <v>-0.3179327597315077</v>
      </c>
      <c r="AC93" s="88">
        <f aca="true" t="shared" si="102" ref="AC93:AC121">fNMR(AB$25,Q$2,B$6,U93,T93,B$8,V$16,V$17,V$18,B$12,B$13,I$11,I$12,V$11,I$13,V$10,2)</f>
        <v>1.1238028726259786</v>
      </c>
      <c r="AD93" s="48">
        <f aca="true" t="shared" si="103" ref="AD93:AD121">fNMR(AD$25,Q$2,B$6,U93,T93,B$8,V$16,V$17,V$18,B$12,B$13,I$11,I$12,V$11,I$13,V$10,1)</f>
        <v>-1.0498313641860602</v>
      </c>
      <c r="AE93" s="48">
        <f aca="true" t="shared" si="104" ref="AE93:AE121">fNMR(AD$25,Q$2,B$6,U93,T93,B$8,V$16,V$17,V$18,B$12,B$13,I$11,I$12,V$11,I$13,V$10,2)</f>
        <v>1.4704772750222344</v>
      </c>
      <c r="AF93" s="48">
        <f aca="true" t="shared" si="105" ref="AF93:AF121">fNMR(AF$25,Q$2,B$6,U93,T93,B$8,V$16,V$17,V$18,B$12,B$13,I$11,I$12,V$11,I$13,V$10,1)</f>
        <v>-1.7817299686406127</v>
      </c>
      <c r="AG93" s="48">
        <f aca="true" t="shared" si="106" ref="AG93:AG121">fNMR(AF$25,Q$2,B$6,U93,T93,B$8,V$16,V$17,V$18,B$12,B$13,I$11,I$12,V$11,I$13,V$10,2)</f>
        <v>1.8171516774184906</v>
      </c>
      <c r="AH93" s="48">
        <v>66</v>
      </c>
      <c r="AI93" s="86">
        <f aca="true" t="shared" si="107" ref="AI93:AI121">X93</f>
        <v>1.1278155292601688</v>
      </c>
      <c r="AJ93" s="47"/>
      <c r="AK93" s="47">
        <f aca="true" t="shared" si="108" ref="AK93:AK121">Y93</f>
        <v>0.4246643164241196</v>
      </c>
      <c r="AL93" s="47"/>
      <c r="AM93" s="47"/>
      <c r="AN93" s="47"/>
      <c r="AO93" s="47"/>
      <c r="AP93" s="47"/>
      <c r="AQ93" s="87"/>
      <c r="AR93"/>
      <c r="AS93" s="1">
        <v>67</v>
      </c>
      <c r="AT93" s="99">
        <f t="shared" si="64"/>
        <v>1.7120292584783432</v>
      </c>
      <c r="AU93" s="99">
        <f t="shared" si="65"/>
        <v>0.8774157322808305</v>
      </c>
      <c r="AV93">
        <f t="shared" si="66"/>
        <v>1.9462666874458279</v>
      </c>
      <c r="AW93">
        <f t="shared" si="67"/>
        <v>0.6222990004114666</v>
      </c>
      <c r="AX93">
        <f aca="true" t="shared" si="109" ref="AX93:BE93">Z96</f>
        <v>1.6108265538745015</v>
      </c>
      <c r="AY93">
        <f t="shared" si="109"/>
        <v>1.028145392504812</v>
      </c>
      <c r="AZ93">
        <f t="shared" si="109"/>
        <v>1.2448305711128067</v>
      </c>
      <c r="BA93">
        <f t="shared" si="109"/>
        <v>1.426765286050693</v>
      </c>
      <c r="BB93">
        <f t="shared" si="109"/>
        <v>0.8788345883511121</v>
      </c>
      <c r="BC93">
        <f t="shared" si="109"/>
        <v>1.8253851795965748</v>
      </c>
      <c r="BD93">
        <f t="shared" si="109"/>
        <v>0.5128386055894174</v>
      </c>
      <c r="BE93">
        <f t="shared" si="109"/>
        <v>2.224005073142456</v>
      </c>
      <c r="BF93"/>
      <c r="BG93"/>
      <c r="BH93"/>
      <c r="BI93"/>
      <c r="BL93"/>
      <c r="BM93"/>
      <c r="BN93"/>
      <c r="BO93"/>
      <c r="BP93"/>
      <c r="BQ93"/>
      <c r="BR93"/>
      <c r="BS93"/>
      <c r="BT93"/>
    </row>
    <row r="94" spans="19:72" ht="12">
      <c r="S94" s="50">
        <v>24</v>
      </c>
      <c r="T94" s="48">
        <f t="shared" si="70"/>
        <v>3.5</v>
      </c>
      <c r="U94" s="48">
        <f t="shared" si="71"/>
        <v>-8.999999999999998</v>
      </c>
      <c r="V94" s="85">
        <f t="shared" si="94"/>
        <v>0.8961054863111164</v>
      </c>
      <c r="W94" s="48">
        <f t="shared" si="95"/>
        <v>0.7126488451373832</v>
      </c>
      <c r="X94" s="48">
        <f t="shared" si="97"/>
        <v>1.325021416161154</v>
      </c>
      <c r="Y94" s="48">
        <f t="shared" si="98"/>
        <v>0.47969552282519284</v>
      </c>
      <c r="Z94" s="74">
        <f t="shared" si="99"/>
        <v>0.67594887464492</v>
      </c>
      <c r="AA94" s="74">
        <f t="shared" si="100"/>
        <v>0.8500046528276345</v>
      </c>
      <c r="AB94" s="88">
        <f t="shared" si="101"/>
        <v>0.005767734254237072</v>
      </c>
      <c r="AC94" s="88">
        <f t="shared" si="102"/>
        <v>1.2139942189404322</v>
      </c>
      <c r="AD94" s="48">
        <f t="shared" si="103"/>
        <v>-0.6644134061364463</v>
      </c>
      <c r="AE94" s="48">
        <f t="shared" si="104"/>
        <v>1.5779837850532297</v>
      </c>
      <c r="AF94" s="48">
        <f t="shared" si="105"/>
        <v>-1.3345945465271296</v>
      </c>
      <c r="AG94" s="48">
        <f t="shared" si="106"/>
        <v>1.9419733511660278</v>
      </c>
      <c r="AH94" s="48">
        <v>67</v>
      </c>
      <c r="AI94" s="86">
        <f t="shared" si="107"/>
        <v>1.325021416161154</v>
      </c>
      <c r="AJ94" s="47"/>
      <c r="AK94" s="47">
        <f t="shared" si="108"/>
        <v>0.47969552282519284</v>
      </c>
      <c r="AL94" s="47"/>
      <c r="AM94" s="47"/>
      <c r="AN94" s="47"/>
      <c r="AO94" s="47"/>
      <c r="AP94" s="47"/>
      <c r="AQ94" s="87"/>
      <c r="AR94"/>
      <c r="AS94" s="1">
        <v>68</v>
      </c>
      <c r="AT94" s="99">
        <f t="shared" si="64"/>
        <v>2.361731963283771</v>
      </c>
      <c r="AU94" s="99">
        <f t="shared" si="65"/>
        <v>0.9735887874959612</v>
      </c>
      <c r="AV94">
        <f t="shared" si="66"/>
        <v>2.46256515484126</v>
      </c>
      <c r="AW94">
        <f t="shared" si="67"/>
        <v>0.7073903508480107</v>
      </c>
      <c r="AX94">
        <f aca="true" t="shared" si="110" ref="AX94:BE94">Z97</f>
        <v>2.3431810077590316</v>
      </c>
      <c r="AY94">
        <f t="shared" si="110"/>
        <v>1.1304858666512192</v>
      </c>
      <c r="AZ94">
        <f t="shared" si="110"/>
        <v>2.1856291459504558</v>
      </c>
      <c r="BA94">
        <f t="shared" si="110"/>
        <v>1.546420923913642</v>
      </c>
      <c r="BB94">
        <f t="shared" si="110"/>
        <v>2.028077284141881</v>
      </c>
      <c r="BC94">
        <f t="shared" si="110"/>
        <v>1.9623559811760654</v>
      </c>
      <c r="BD94">
        <f t="shared" si="110"/>
        <v>1.8705254223333052</v>
      </c>
      <c r="BE94">
        <f t="shared" si="110"/>
        <v>2.3782910384384883</v>
      </c>
      <c r="BF94"/>
      <c r="BG94"/>
      <c r="BH94"/>
      <c r="BI94"/>
      <c r="BL94"/>
      <c r="BM94"/>
      <c r="BN94"/>
      <c r="BO94"/>
      <c r="BP94"/>
      <c r="BQ94"/>
      <c r="BR94"/>
      <c r="BS94"/>
      <c r="BT94"/>
    </row>
    <row r="95" spans="19:72" ht="12">
      <c r="S95" s="50">
        <v>25</v>
      </c>
      <c r="T95" s="48">
        <f t="shared" si="70"/>
        <v>3.5</v>
      </c>
      <c r="U95" s="48">
        <f t="shared" si="71"/>
        <v>-7.499999999999998</v>
      </c>
      <c r="V95" s="85">
        <f t="shared" si="94"/>
        <v>1.2190538421702997</v>
      </c>
      <c r="W95" s="48">
        <f t="shared" si="95"/>
        <v>0.789345829957707</v>
      </c>
      <c r="X95" s="48">
        <f t="shared" si="97"/>
        <v>1.5866955085477807</v>
      </c>
      <c r="Y95" s="48">
        <f t="shared" si="98"/>
        <v>0.5453108028669296</v>
      </c>
      <c r="Z95" s="74">
        <f t="shared" si="99"/>
        <v>1.0373795052888781</v>
      </c>
      <c r="AA95" s="74">
        <f t="shared" si="100"/>
        <v>0.9334541557535152</v>
      </c>
      <c r="AB95" s="88">
        <f t="shared" si="101"/>
        <v>0.4629394015740636</v>
      </c>
      <c r="AC95" s="88">
        <f t="shared" si="102"/>
        <v>1.3147588855828543</v>
      </c>
      <c r="AD95" s="48">
        <f t="shared" si="103"/>
        <v>-0.11150070214075047</v>
      </c>
      <c r="AE95" s="48">
        <f t="shared" si="104"/>
        <v>1.6960636154121944</v>
      </c>
      <c r="AF95" s="48">
        <f t="shared" si="105"/>
        <v>-0.6859408058555644</v>
      </c>
      <c r="AG95" s="48">
        <f t="shared" si="106"/>
        <v>2.0773683452415335</v>
      </c>
      <c r="AH95" s="48">
        <v>68</v>
      </c>
      <c r="AI95" s="86">
        <f t="shared" si="107"/>
        <v>1.5866955085477807</v>
      </c>
      <c r="AJ95" s="47"/>
      <c r="AK95" s="47">
        <f t="shared" si="108"/>
        <v>0.5453108028669296</v>
      </c>
      <c r="AL95" s="47"/>
      <c r="AM95" s="47"/>
      <c r="AN95" s="47"/>
      <c r="AO95" s="47"/>
      <c r="AP95" s="47"/>
      <c r="AQ95" s="87"/>
      <c r="AR95"/>
      <c r="AS95" s="1">
        <v>69</v>
      </c>
      <c r="AT95" s="99">
        <f t="shared" si="64"/>
        <v>3.339794358694145</v>
      </c>
      <c r="AU95" s="99">
        <f t="shared" si="65"/>
        <v>1.0404924534770243</v>
      </c>
      <c r="AV95">
        <f t="shared" si="66"/>
        <v>3.24624473947163</v>
      </c>
      <c r="AW95">
        <f t="shared" si="67"/>
        <v>0.7818045654513331</v>
      </c>
      <c r="AX95">
        <f aca="true" t="shared" si="111" ref="AX95:BE95">Z98</f>
        <v>3.4416529228833346</v>
      </c>
      <c r="AY95">
        <f t="shared" si="111"/>
        <v>1.1917463362497638</v>
      </c>
      <c r="AZ95">
        <f t="shared" si="111"/>
        <v>3.5878242029185134</v>
      </c>
      <c r="BA95">
        <f t="shared" si="111"/>
        <v>1.5959461612899069</v>
      </c>
      <c r="BB95">
        <f t="shared" si="111"/>
        <v>3.7339954829536923</v>
      </c>
      <c r="BC95">
        <f t="shared" si="111"/>
        <v>2.0001459863300495</v>
      </c>
      <c r="BD95">
        <f t="shared" si="111"/>
        <v>3.880166762988873</v>
      </c>
      <c r="BE95">
        <f t="shared" si="111"/>
        <v>2.4043458113701934</v>
      </c>
      <c r="BF95"/>
      <c r="BG95"/>
      <c r="BH95"/>
      <c r="BI95"/>
      <c r="BL95"/>
      <c r="BM95"/>
      <c r="BN95"/>
      <c r="BO95"/>
      <c r="BP95"/>
      <c r="BQ95"/>
      <c r="BR95"/>
      <c r="BS95"/>
      <c r="BT95"/>
    </row>
    <row r="96" spans="19:72" ht="12">
      <c r="S96" s="50">
        <v>26</v>
      </c>
      <c r="T96" s="48">
        <f t="shared" si="70"/>
        <v>3.5</v>
      </c>
      <c r="U96" s="48">
        <f t="shared" si="71"/>
        <v>-5.999999999999998</v>
      </c>
      <c r="V96" s="85">
        <f t="shared" si="94"/>
        <v>1.7120292584783432</v>
      </c>
      <c r="W96" s="48">
        <f t="shared" si="95"/>
        <v>0.8774157322808305</v>
      </c>
      <c r="X96" s="48">
        <f t="shared" si="97"/>
        <v>1.9462666874458279</v>
      </c>
      <c r="Y96" s="48">
        <f t="shared" si="98"/>
        <v>0.6222990004114666</v>
      </c>
      <c r="Z96" s="74">
        <f t="shared" si="99"/>
        <v>1.6108265538745015</v>
      </c>
      <c r="AA96" s="74">
        <f t="shared" si="100"/>
        <v>1.028145392504812</v>
      </c>
      <c r="AB96" s="88">
        <f t="shared" si="101"/>
        <v>1.2448305711128067</v>
      </c>
      <c r="AC96" s="88">
        <f t="shared" si="102"/>
        <v>1.426765286050693</v>
      </c>
      <c r="AD96" s="48">
        <f t="shared" si="103"/>
        <v>0.8788345883511121</v>
      </c>
      <c r="AE96" s="48">
        <f t="shared" si="104"/>
        <v>1.8253851795965748</v>
      </c>
      <c r="AF96" s="48">
        <f t="shared" si="105"/>
        <v>0.5128386055894174</v>
      </c>
      <c r="AG96" s="48">
        <f t="shared" si="106"/>
        <v>2.224005073142456</v>
      </c>
      <c r="AH96" s="48">
        <v>69</v>
      </c>
      <c r="AI96" s="86">
        <f t="shared" si="107"/>
        <v>1.9462666874458279</v>
      </c>
      <c r="AJ96" s="47"/>
      <c r="AK96" s="47">
        <f t="shared" si="108"/>
        <v>0.6222990004114666</v>
      </c>
      <c r="AL96" s="47"/>
      <c r="AM96" s="47"/>
      <c r="AN96" s="47"/>
      <c r="AO96" s="47"/>
      <c r="AP96" s="47"/>
      <c r="AQ96" s="87"/>
      <c r="AR96"/>
      <c r="AS96" s="1">
        <v>70</v>
      </c>
      <c r="AT96" s="99">
        <f t="shared" si="64"/>
        <v>4.92206587895593</v>
      </c>
      <c r="AU96" s="99">
        <f t="shared" si="65"/>
        <v>0.9532620848400688</v>
      </c>
      <c r="AV96">
        <f t="shared" si="66"/>
        <v>4.516327922437032</v>
      </c>
      <c r="AW96">
        <f t="shared" si="67"/>
        <v>0.7675060956204804</v>
      </c>
      <c r="AX96">
        <f aca="true" t="shared" si="112" ref="AX96:BE96">Z99</f>
        <v>5.215814014998336</v>
      </c>
      <c r="AY96">
        <f t="shared" si="112"/>
        <v>1.058065624419961</v>
      </c>
      <c r="AZ96">
        <f t="shared" si="112"/>
        <v>5.849779572059116</v>
      </c>
      <c r="BA96">
        <f t="shared" si="112"/>
        <v>1.3483093575755698</v>
      </c>
      <c r="BB96">
        <f t="shared" si="112"/>
        <v>6.483745129119897</v>
      </c>
      <c r="BC96">
        <f t="shared" si="112"/>
        <v>1.6385530907311774</v>
      </c>
      <c r="BD96">
        <f t="shared" si="112"/>
        <v>7.117710686180677</v>
      </c>
      <c r="BE96">
        <f t="shared" si="112"/>
        <v>1.9287968238867854</v>
      </c>
      <c r="BF96"/>
      <c r="BG96"/>
      <c r="BH96"/>
      <c r="BI96"/>
      <c r="BL96"/>
      <c r="BM96"/>
      <c r="BN96"/>
      <c r="BO96"/>
      <c r="BP96"/>
      <c r="BQ96"/>
      <c r="BR96"/>
      <c r="BS96"/>
      <c r="BT96"/>
    </row>
    <row r="97" spans="19:72" ht="12">
      <c r="S97" s="50">
        <v>27</v>
      </c>
      <c r="T97" s="48">
        <f t="shared" si="70"/>
        <v>3.5</v>
      </c>
      <c r="U97" s="48">
        <f t="shared" si="71"/>
        <v>-4.499999999999999</v>
      </c>
      <c r="V97" s="85">
        <f t="shared" si="94"/>
        <v>2.361731963283771</v>
      </c>
      <c r="W97" s="48">
        <f t="shared" si="95"/>
        <v>0.9735887874959612</v>
      </c>
      <c r="X97" s="48">
        <f t="shared" si="97"/>
        <v>2.46256515484126</v>
      </c>
      <c r="Y97" s="48">
        <f t="shared" si="98"/>
        <v>0.7073903508480107</v>
      </c>
      <c r="Z97" s="74">
        <f t="shared" si="99"/>
        <v>2.3431810077590316</v>
      </c>
      <c r="AA97" s="74">
        <f t="shared" si="100"/>
        <v>1.1304858666512192</v>
      </c>
      <c r="AB97" s="88">
        <f t="shared" si="101"/>
        <v>2.1856291459504558</v>
      </c>
      <c r="AC97" s="88">
        <f t="shared" si="102"/>
        <v>1.546420923913642</v>
      </c>
      <c r="AD97" s="48">
        <f t="shared" si="103"/>
        <v>2.028077284141881</v>
      </c>
      <c r="AE97" s="48">
        <f t="shared" si="104"/>
        <v>1.9623559811760654</v>
      </c>
      <c r="AF97" s="48">
        <f t="shared" si="105"/>
        <v>1.8705254223333052</v>
      </c>
      <c r="AG97" s="48">
        <f t="shared" si="106"/>
        <v>2.3782910384384883</v>
      </c>
      <c r="AH97" s="48">
        <v>70</v>
      </c>
      <c r="AI97" s="86">
        <f t="shared" si="107"/>
        <v>2.46256515484126</v>
      </c>
      <c r="AJ97" s="47"/>
      <c r="AK97" s="47">
        <f t="shared" si="108"/>
        <v>0.7073903508480107</v>
      </c>
      <c r="AL97" s="47"/>
      <c r="AM97" s="47"/>
      <c r="AN97" s="47"/>
      <c r="AO97" s="47"/>
      <c r="AP97" s="47"/>
      <c r="AQ97" s="87"/>
      <c r="AR97"/>
      <c r="AS97" s="1">
        <v>71</v>
      </c>
      <c r="AT97" s="99">
        <f t="shared" si="64"/>
        <v>7.326398512727885</v>
      </c>
      <c r="AU97" s="99">
        <f t="shared" si="65"/>
        <v>0.4947086321054446</v>
      </c>
      <c r="AV97">
        <f t="shared" si="66"/>
        <v>6.5893101428175225</v>
      </c>
      <c r="AW97">
        <f t="shared" si="67"/>
        <v>0.389932613651891</v>
      </c>
      <c r="AX97">
        <f aca="true" t="shared" si="113" ref="AX97:BE97">Z100</f>
        <v>7.822758638708797</v>
      </c>
      <c r="AY97">
        <f t="shared" si="113"/>
        <v>0.5384335900143373</v>
      </c>
      <c r="AZ97">
        <f t="shared" si="113"/>
        <v>8.974459216693738</v>
      </c>
      <c r="BA97">
        <f t="shared" si="113"/>
        <v>0.702146118848014</v>
      </c>
      <c r="BB97">
        <f t="shared" si="113"/>
        <v>10.126159794678678</v>
      </c>
      <c r="BC97">
        <f t="shared" si="113"/>
        <v>0.8658586476816916</v>
      </c>
      <c r="BD97">
        <f t="shared" si="113"/>
        <v>11.27786037266362</v>
      </c>
      <c r="BE97">
        <f t="shared" si="113"/>
        <v>1.0295711765153692</v>
      </c>
      <c r="BF97"/>
      <c r="BG97"/>
      <c r="BH97"/>
      <c r="BI97"/>
      <c r="BL97"/>
      <c r="BM97"/>
      <c r="BN97"/>
      <c r="BO97"/>
      <c r="BP97"/>
      <c r="BQ97"/>
      <c r="BR97"/>
      <c r="BS97"/>
      <c r="BT97"/>
    </row>
    <row r="98" spans="19:72" ht="12">
      <c r="S98" s="50">
        <v>28</v>
      </c>
      <c r="T98" s="48">
        <f t="shared" si="70"/>
        <v>3.5</v>
      </c>
      <c r="U98" s="48">
        <f t="shared" si="71"/>
        <v>-2.999999999999999</v>
      </c>
      <c r="V98" s="85">
        <f t="shared" si="94"/>
        <v>3.339794358694145</v>
      </c>
      <c r="W98" s="48">
        <f t="shared" si="95"/>
        <v>1.0404924534770243</v>
      </c>
      <c r="X98" s="48">
        <f t="shared" si="97"/>
        <v>3.24624473947163</v>
      </c>
      <c r="Y98" s="48">
        <f t="shared" si="98"/>
        <v>0.7818045654513331</v>
      </c>
      <c r="Z98" s="74">
        <f t="shared" si="99"/>
        <v>3.4416529228833346</v>
      </c>
      <c r="AA98" s="74">
        <f t="shared" si="100"/>
        <v>1.1917463362497638</v>
      </c>
      <c r="AB98" s="88">
        <f t="shared" si="101"/>
        <v>3.5878242029185134</v>
      </c>
      <c r="AC98" s="88">
        <f t="shared" si="102"/>
        <v>1.5959461612899069</v>
      </c>
      <c r="AD98" s="48">
        <f t="shared" si="103"/>
        <v>3.7339954829536923</v>
      </c>
      <c r="AE98" s="48">
        <f t="shared" si="104"/>
        <v>2.0001459863300495</v>
      </c>
      <c r="AF98" s="48">
        <f t="shared" si="105"/>
        <v>3.880166762988873</v>
      </c>
      <c r="AG98" s="48">
        <f t="shared" si="106"/>
        <v>2.4043458113701934</v>
      </c>
      <c r="AH98" s="48">
        <v>71</v>
      </c>
      <c r="AI98" s="86">
        <f t="shared" si="107"/>
        <v>3.24624473947163</v>
      </c>
      <c r="AJ98" s="47"/>
      <c r="AK98" s="47">
        <f t="shared" si="108"/>
        <v>0.7818045654513331</v>
      </c>
      <c r="AL98" s="47"/>
      <c r="AM98" s="47"/>
      <c r="AN98" s="47"/>
      <c r="AO98" s="47"/>
      <c r="AP98" s="47"/>
      <c r="AQ98" s="87"/>
      <c r="AR98"/>
      <c r="AS98" s="1">
        <v>72</v>
      </c>
      <c r="AT98" s="99">
        <f aca="true" t="shared" si="114" ref="AT98:AT117">V102</f>
        <v>7.454760869905035</v>
      </c>
      <c r="AU98" s="99">
        <f aca="true" t="shared" si="115" ref="AU98:AU117">W102</f>
        <v>0.4544106857288801</v>
      </c>
      <c r="AV98">
        <f aca="true" t="shared" si="116" ref="AV98:AV117">X102</f>
        <v>6.702628304547378</v>
      </c>
      <c r="AW98">
        <f aca="true" t="shared" si="117" ref="AW98:AW117">Y102</f>
        <v>0.3543214862526445</v>
      </c>
      <c r="AX98">
        <f aca="true" t="shared" si="118" ref="AX98:BE98">Z102</f>
        <v>7.96125201378816</v>
      </c>
      <c r="AY98">
        <f t="shared" si="118"/>
        <v>0.4945139226549373</v>
      </c>
      <c r="AZ98">
        <f t="shared" si="118"/>
        <v>9.1364591471595</v>
      </c>
      <c r="BA98">
        <f t="shared" si="118"/>
        <v>0.6509032968365545</v>
      </c>
      <c r="BB98">
        <f t="shared" si="118"/>
        <v>10.311666280530837</v>
      </c>
      <c r="BC98">
        <f t="shared" si="118"/>
        <v>0.8072926710181694</v>
      </c>
      <c r="BD98">
        <f t="shared" si="118"/>
        <v>11.486873413902176</v>
      </c>
      <c r="BE98">
        <f t="shared" si="118"/>
        <v>0.9636820451997865</v>
      </c>
      <c r="BF98"/>
      <c r="BG98"/>
      <c r="BH98"/>
      <c r="BI98"/>
      <c r="BL98"/>
      <c r="BM98"/>
      <c r="BN98"/>
      <c r="BO98"/>
      <c r="BP98"/>
      <c r="BQ98"/>
      <c r="BR98"/>
      <c r="BS98"/>
      <c r="BT98"/>
    </row>
    <row r="99" spans="19:72" ht="12">
      <c r="S99" s="50">
        <v>29</v>
      </c>
      <c r="T99" s="48">
        <f t="shared" si="70"/>
        <v>3.5</v>
      </c>
      <c r="U99" s="48">
        <f t="shared" si="71"/>
        <v>-1.4999999999999996</v>
      </c>
      <c r="V99" s="85">
        <f t="shared" si="94"/>
        <v>4.92206587895593</v>
      </c>
      <c r="W99" s="48">
        <f t="shared" si="95"/>
        <v>0.9532620848400688</v>
      </c>
      <c r="X99" s="48">
        <f t="shared" si="97"/>
        <v>4.516327922437032</v>
      </c>
      <c r="Y99" s="48">
        <f t="shared" si="98"/>
        <v>0.7675060956204804</v>
      </c>
      <c r="Z99" s="74">
        <f t="shared" si="99"/>
        <v>5.215814014998336</v>
      </c>
      <c r="AA99" s="74">
        <f t="shared" si="100"/>
        <v>1.058065624419961</v>
      </c>
      <c r="AB99" s="88">
        <f t="shared" si="101"/>
        <v>5.849779572059116</v>
      </c>
      <c r="AC99" s="88">
        <f t="shared" si="102"/>
        <v>1.3483093575755698</v>
      </c>
      <c r="AD99" s="48">
        <f t="shared" si="103"/>
        <v>6.483745129119897</v>
      </c>
      <c r="AE99" s="48">
        <f t="shared" si="104"/>
        <v>1.6385530907311774</v>
      </c>
      <c r="AF99" s="48">
        <f t="shared" si="105"/>
        <v>7.117710686180677</v>
      </c>
      <c r="AG99" s="48">
        <f t="shared" si="106"/>
        <v>1.9287968238867854</v>
      </c>
      <c r="AH99" s="48">
        <v>72</v>
      </c>
      <c r="AI99" s="86">
        <f t="shared" si="107"/>
        <v>4.516327922437032</v>
      </c>
      <c r="AJ99" s="47"/>
      <c r="AK99" s="47">
        <f t="shared" si="108"/>
        <v>0.7675060956204804</v>
      </c>
      <c r="AL99" s="47"/>
      <c r="AM99" s="47"/>
      <c r="AN99" s="47"/>
      <c r="AO99" s="47"/>
      <c r="AP99" s="47"/>
      <c r="AQ99" s="87"/>
      <c r="AR99"/>
      <c r="AS99" s="1">
        <v>73</v>
      </c>
      <c r="AT99" s="99">
        <f t="shared" si="114"/>
        <v>7.578028586037687</v>
      </c>
      <c r="AU99" s="99">
        <f t="shared" si="115"/>
        <v>0.4156750220750771</v>
      </c>
      <c r="AV99">
        <f t="shared" si="116"/>
        <v>6.810851825232734</v>
      </c>
      <c r="AW99">
        <f t="shared" si="117"/>
        <v>0.3202726415761612</v>
      </c>
      <c r="AX99">
        <f aca="true" t="shared" si="119" ref="AX99:BE99">Z103</f>
        <v>8.094123644130551</v>
      </c>
      <c r="AY99">
        <f t="shared" si="119"/>
        <v>0.4523254176394129</v>
      </c>
      <c r="AZ99">
        <f t="shared" si="119"/>
        <v>9.292837332888288</v>
      </c>
      <c r="BA99">
        <f t="shared" si="119"/>
        <v>0.6013916371689678</v>
      </c>
      <c r="BB99">
        <f t="shared" si="119"/>
        <v>10.491551021646027</v>
      </c>
      <c r="BC99">
        <f t="shared" si="119"/>
        <v>0.7504578566985245</v>
      </c>
      <c r="BD99">
        <f t="shared" si="119"/>
        <v>11.690264710403763</v>
      </c>
      <c r="BE99">
        <f t="shared" si="119"/>
        <v>0.8995240762280803</v>
      </c>
      <c r="BF99"/>
      <c r="BG99"/>
      <c r="BH99"/>
      <c r="BI99"/>
      <c r="BL99"/>
      <c r="BM99"/>
      <c r="BN99"/>
      <c r="BO99"/>
      <c r="BP99"/>
      <c r="BQ99"/>
      <c r="BR99"/>
      <c r="BS99"/>
      <c r="BT99"/>
    </row>
    <row r="100" spans="18:72" ht="12">
      <c r="R100" s="1" t="s">
        <v>5</v>
      </c>
      <c r="S100" s="52">
        <v>30</v>
      </c>
      <c r="T100" s="89">
        <f t="shared" si="70"/>
        <v>3.5</v>
      </c>
      <c r="U100" s="48">
        <f t="shared" si="71"/>
        <v>0</v>
      </c>
      <c r="V100" s="85">
        <f t="shared" si="94"/>
        <v>7.326398512727885</v>
      </c>
      <c r="W100" s="48">
        <f t="shared" si="95"/>
        <v>0.4947086321054446</v>
      </c>
      <c r="X100" s="48">
        <f t="shared" si="97"/>
        <v>6.5893101428175225</v>
      </c>
      <c r="Y100" s="48">
        <f t="shared" si="98"/>
        <v>0.389932613651891</v>
      </c>
      <c r="Z100" s="90">
        <f t="shared" si="99"/>
        <v>7.822758638708797</v>
      </c>
      <c r="AA100" s="90">
        <f t="shared" si="100"/>
        <v>0.5384335900143373</v>
      </c>
      <c r="AB100" s="88">
        <f t="shared" si="101"/>
        <v>8.974459216693738</v>
      </c>
      <c r="AC100" s="88">
        <f t="shared" si="102"/>
        <v>0.702146118848014</v>
      </c>
      <c r="AD100" s="89">
        <f t="shared" si="103"/>
        <v>10.126159794678678</v>
      </c>
      <c r="AE100" s="89">
        <f t="shared" si="104"/>
        <v>0.8658586476816916</v>
      </c>
      <c r="AF100" s="89">
        <f t="shared" si="105"/>
        <v>11.27786037266362</v>
      </c>
      <c r="AG100" s="89">
        <f t="shared" si="106"/>
        <v>1.0295711765153692</v>
      </c>
      <c r="AH100" s="48">
        <v>73</v>
      </c>
      <c r="AI100" s="86">
        <f t="shared" si="107"/>
        <v>6.5893101428175225</v>
      </c>
      <c r="AJ100" s="47"/>
      <c r="AK100" s="47">
        <f t="shared" si="108"/>
        <v>0.389932613651891</v>
      </c>
      <c r="AL100" s="47"/>
      <c r="AM100" s="47"/>
      <c r="AN100" s="47"/>
      <c r="AO100" s="47"/>
      <c r="AP100" s="47"/>
      <c r="AQ100" s="87"/>
      <c r="AR100"/>
      <c r="AS100" s="1">
        <v>74</v>
      </c>
      <c r="AT100" s="99">
        <f t="shared" si="114"/>
        <v>7.6944116128965305</v>
      </c>
      <c r="AU100" s="99">
        <f t="shared" si="115"/>
        <v>0.3793941264084184</v>
      </c>
      <c r="AV100">
        <f t="shared" si="116"/>
        <v>6.9121906566442854</v>
      </c>
      <c r="AW100">
        <f t="shared" si="117"/>
        <v>0.2886785648868222</v>
      </c>
      <c r="AX100">
        <f aca="true" t="shared" si="120" ref="AX100:BE100">Z104</f>
        <v>8.219487325201358</v>
      </c>
      <c r="AY100">
        <f t="shared" si="120"/>
        <v>0.41280090750125886</v>
      </c>
      <c r="AZ100">
        <f t="shared" si="120"/>
        <v>9.441707569345493</v>
      </c>
      <c r="BA100">
        <f t="shared" si="120"/>
        <v>0.5545439723787542</v>
      </c>
      <c r="BB100">
        <f t="shared" si="120"/>
        <v>10.663927813489629</v>
      </c>
      <c r="BC100">
        <f t="shared" si="120"/>
        <v>0.6962870372562495</v>
      </c>
      <c r="BD100">
        <f t="shared" si="120"/>
        <v>11.886148057633761</v>
      </c>
      <c r="BE100">
        <f t="shared" si="120"/>
        <v>0.8380301021337422</v>
      </c>
      <c r="BF100"/>
      <c r="BG100"/>
      <c r="BH100"/>
      <c r="BI100"/>
      <c r="BL100"/>
      <c r="BM100"/>
      <c r="BN100"/>
      <c r="BO100"/>
      <c r="BP100"/>
      <c r="BQ100"/>
      <c r="BR100"/>
      <c r="BS100"/>
      <c r="BT100"/>
    </row>
    <row r="101" spans="19:72" ht="12">
      <c r="S101" s="49">
        <v>0</v>
      </c>
      <c r="T101" s="48">
        <f aca="true" t="shared" si="121" ref="T101:T121">V$19-(V$19-V$16)*S101/S$121</f>
        <v>3.5</v>
      </c>
      <c r="U101" s="48">
        <f aca="true" t="shared" si="122" ref="U101:U121">S101/S$121*V$16</f>
        <v>0</v>
      </c>
      <c r="V101" s="85">
        <f t="shared" si="94"/>
        <v>7.326398512727885</v>
      </c>
      <c r="W101" s="48">
        <f t="shared" si="95"/>
        <v>0.4947086321054446</v>
      </c>
      <c r="X101" s="48">
        <f t="shared" si="97"/>
        <v>6.5893101428175225</v>
      </c>
      <c r="Y101" s="48">
        <f t="shared" si="98"/>
        <v>0.389932613651891</v>
      </c>
      <c r="Z101" s="74">
        <f t="shared" si="99"/>
        <v>7.822758638708797</v>
      </c>
      <c r="AA101" s="74">
        <f t="shared" si="100"/>
        <v>0.5384335900143373</v>
      </c>
      <c r="AB101" s="48">
        <f t="shared" si="101"/>
        <v>8.974459216693738</v>
      </c>
      <c r="AC101" s="48">
        <f t="shared" si="102"/>
        <v>0.702146118848014</v>
      </c>
      <c r="AD101" s="48">
        <f t="shared" si="103"/>
        <v>10.126159794678678</v>
      </c>
      <c r="AE101" s="48">
        <f t="shared" si="104"/>
        <v>0.8658586476816916</v>
      </c>
      <c r="AF101" s="48">
        <f t="shared" si="105"/>
        <v>11.27786037266362</v>
      </c>
      <c r="AG101" s="48">
        <f t="shared" si="106"/>
        <v>1.0295711765153692</v>
      </c>
      <c r="AH101" s="48">
        <v>74</v>
      </c>
      <c r="AI101" s="86">
        <f t="shared" si="107"/>
        <v>6.5893101428175225</v>
      </c>
      <c r="AJ101" s="47"/>
      <c r="AK101" s="47">
        <f t="shared" si="108"/>
        <v>0.389932613651891</v>
      </c>
      <c r="AL101" s="47"/>
      <c r="AM101" s="47"/>
      <c r="AN101" s="47"/>
      <c r="AO101" s="47"/>
      <c r="AP101" s="47"/>
      <c r="AQ101" s="87"/>
      <c r="AR101"/>
      <c r="AS101" s="1">
        <v>75</v>
      </c>
      <c r="AT101" s="99">
        <f t="shared" si="114"/>
        <v>7.809104368371919</v>
      </c>
      <c r="AU101" s="99">
        <f t="shared" si="115"/>
        <v>0.34296563678257863</v>
      </c>
      <c r="AV101">
        <f t="shared" si="116"/>
        <v>7.01183921667238</v>
      </c>
      <c r="AW101">
        <f t="shared" si="117"/>
        <v>0.2569368942383017</v>
      </c>
      <c r="AX101">
        <f aca="true" t="shared" si="123" ref="AX101:BE101">Z105</f>
        <v>8.342779818367095</v>
      </c>
      <c r="AY101">
        <f t="shared" si="123"/>
        <v>0.3732193482717867</v>
      </c>
      <c r="AZ101">
        <f t="shared" si="123"/>
        <v>9.588506617897627</v>
      </c>
      <c r="BA101">
        <f t="shared" si="123"/>
        <v>0.5076392584972202</v>
      </c>
      <c r="BB101">
        <f t="shared" si="123"/>
        <v>10.834233417428162</v>
      </c>
      <c r="BC101">
        <f t="shared" si="123"/>
        <v>0.642059168722656</v>
      </c>
      <c r="BD101">
        <f t="shared" si="123"/>
        <v>12.079960216958696</v>
      </c>
      <c r="BE101">
        <f t="shared" si="123"/>
        <v>0.7764790789480909</v>
      </c>
      <c r="BF101"/>
      <c r="BG101"/>
      <c r="BH101"/>
      <c r="BI101"/>
      <c r="BL101"/>
      <c r="BM101"/>
      <c r="BN101"/>
      <c r="BO101"/>
      <c r="BP101"/>
      <c r="BQ101"/>
      <c r="BR101"/>
      <c r="BS101"/>
      <c r="BT101"/>
    </row>
    <row r="102" spans="19:72" ht="12">
      <c r="S102" s="50">
        <v>1</v>
      </c>
      <c r="T102" s="48">
        <f t="shared" si="121"/>
        <v>3.425</v>
      </c>
      <c r="U102" s="48">
        <f t="shared" si="122"/>
        <v>0.1</v>
      </c>
      <c r="V102" s="85">
        <f t="shared" si="94"/>
        <v>7.454760869905035</v>
      </c>
      <c r="W102" s="48">
        <f t="shared" si="95"/>
        <v>0.4544106857288801</v>
      </c>
      <c r="X102" s="48">
        <f t="shared" si="97"/>
        <v>6.702628304547378</v>
      </c>
      <c r="Y102" s="48">
        <f t="shared" si="98"/>
        <v>0.3543214862526445</v>
      </c>
      <c r="Z102" s="74">
        <f t="shared" si="99"/>
        <v>7.96125201378816</v>
      </c>
      <c r="AA102" s="74">
        <f t="shared" si="100"/>
        <v>0.4945139226549373</v>
      </c>
      <c r="AB102" s="48">
        <f t="shared" si="101"/>
        <v>9.1364591471595</v>
      </c>
      <c r="AC102" s="48">
        <f t="shared" si="102"/>
        <v>0.6509032968365545</v>
      </c>
      <c r="AD102" s="48">
        <f t="shared" si="103"/>
        <v>10.311666280530837</v>
      </c>
      <c r="AE102" s="48">
        <f t="shared" si="104"/>
        <v>0.8072926710181694</v>
      </c>
      <c r="AF102" s="48">
        <f t="shared" si="105"/>
        <v>11.486873413902176</v>
      </c>
      <c r="AG102" s="48">
        <f t="shared" si="106"/>
        <v>0.9636820451997865</v>
      </c>
      <c r="AH102" s="48">
        <v>75</v>
      </c>
      <c r="AI102" s="86">
        <f t="shared" si="107"/>
        <v>6.702628304547378</v>
      </c>
      <c r="AJ102" s="47"/>
      <c r="AK102" s="47">
        <f t="shared" si="108"/>
        <v>0.3543214862526445</v>
      </c>
      <c r="AL102" s="47"/>
      <c r="AM102" s="47"/>
      <c r="AN102" s="47"/>
      <c r="AO102" s="47"/>
      <c r="AP102" s="47"/>
      <c r="AQ102" s="87"/>
      <c r="AS102" s="1">
        <v>76</v>
      </c>
      <c r="AT102" s="99">
        <f t="shared" si="114"/>
        <v>7.914160816725454</v>
      </c>
      <c r="AU102" s="99">
        <f t="shared" si="115"/>
        <v>0.31036702681891626</v>
      </c>
      <c r="AV102">
        <f t="shared" si="116"/>
        <v>7.1018514695786195</v>
      </c>
      <c r="AW102">
        <f t="shared" si="117"/>
        <v>0.22902510325195768</v>
      </c>
      <c r="AX102">
        <f aca="true" t="shared" si="124" ref="AX102:BE102">Z106</f>
        <v>8.455702265474862</v>
      </c>
      <c r="AY102">
        <f t="shared" si="124"/>
        <v>0.33773806979521703</v>
      </c>
      <c r="AZ102">
        <f t="shared" si="124"/>
        <v>9.724935620391793</v>
      </c>
      <c r="BA102">
        <f t="shared" si="124"/>
        <v>0.4648348253685901</v>
      </c>
      <c r="BB102">
        <f t="shared" si="124"/>
        <v>10.994168975308723</v>
      </c>
      <c r="BC102">
        <f t="shared" si="124"/>
        <v>0.5919315809419627</v>
      </c>
      <c r="BD102">
        <f t="shared" si="124"/>
        <v>12.263402330225658</v>
      </c>
      <c r="BE102">
        <f t="shared" si="124"/>
        <v>0.719028336515338</v>
      </c>
      <c r="BL102"/>
      <c r="BM102"/>
      <c r="BN102"/>
      <c r="BO102"/>
      <c r="BP102"/>
      <c r="BQ102"/>
      <c r="BR102"/>
      <c r="BS102"/>
      <c r="BT102"/>
    </row>
    <row r="103" spans="19:72" ht="12">
      <c r="S103" s="50">
        <v>2</v>
      </c>
      <c r="T103" s="48">
        <f t="shared" si="121"/>
        <v>3.35</v>
      </c>
      <c r="U103" s="48">
        <f t="shared" si="122"/>
        <v>0.2</v>
      </c>
      <c r="V103" s="85">
        <f t="shared" si="94"/>
        <v>7.578028586037687</v>
      </c>
      <c r="W103" s="48">
        <f t="shared" si="95"/>
        <v>0.4156750220750771</v>
      </c>
      <c r="X103" s="48">
        <f t="shared" si="97"/>
        <v>6.810851825232734</v>
      </c>
      <c r="Y103" s="48">
        <f t="shared" si="98"/>
        <v>0.3202726415761612</v>
      </c>
      <c r="Z103" s="74">
        <f t="shared" si="99"/>
        <v>8.094123644130551</v>
      </c>
      <c r="AA103" s="74">
        <f t="shared" si="100"/>
        <v>0.4523254176394129</v>
      </c>
      <c r="AB103" s="48">
        <f t="shared" si="101"/>
        <v>9.292837332888288</v>
      </c>
      <c r="AC103" s="48">
        <f t="shared" si="102"/>
        <v>0.6013916371689678</v>
      </c>
      <c r="AD103" s="48">
        <f t="shared" si="103"/>
        <v>10.491551021646027</v>
      </c>
      <c r="AE103" s="48">
        <f t="shared" si="104"/>
        <v>0.7504578566985245</v>
      </c>
      <c r="AF103" s="48">
        <f t="shared" si="105"/>
        <v>11.690264710403763</v>
      </c>
      <c r="AG103" s="48">
        <f t="shared" si="106"/>
        <v>0.8995240762280803</v>
      </c>
      <c r="AH103" s="48">
        <v>76</v>
      </c>
      <c r="AI103" s="86">
        <f t="shared" si="107"/>
        <v>6.810851825232734</v>
      </c>
      <c r="AJ103" s="47"/>
      <c r="AK103" s="47">
        <f t="shared" si="108"/>
        <v>0.3202726415761612</v>
      </c>
      <c r="AL103" s="47"/>
      <c r="AM103" s="47"/>
      <c r="AN103" s="47"/>
      <c r="AO103" s="47"/>
      <c r="AP103" s="47"/>
      <c r="AQ103" s="87"/>
      <c r="AS103" s="1">
        <v>77</v>
      </c>
      <c r="AT103" s="99">
        <f t="shared" si="114"/>
        <v>8.01745802529122</v>
      </c>
      <c r="AU103" s="99">
        <f t="shared" si="115"/>
        <v>0.2776502960998535</v>
      </c>
      <c r="AV103">
        <f t="shared" si="116"/>
        <v>7.190104482697091</v>
      </c>
      <c r="AW103">
        <f t="shared" si="117"/>
        <v>0.20099519151021505</v>
      </c>
      <c r="AX103">
        <f aca="true" t="shared" si="125" ref="AX103:BE103">Z107</f>
        <v>8.566476689812891</v>
      </c>
      <c r="AY103">
        <f t="shared" si="125"/>
        <v>0.3022359831379222</v>
      </c>
      <c r="AZ103">
        <f t="shared" si="125"/>
        <v>9.859216600116223</v>
      </c>
      <c r="BA103">
        <f t="shared" si="125"/>
        <v>0.4220095840592366</v>
      </c>
      <c r="BB103">
        <f t="shared" si="125"/>
        <v>11.151956510419549</v>
      </c>
      <c r="BC103">
        <f t="shared" si="125"/>
        <v>0.541783184980547</v>
      </c>
      <c r="BD103">
        <f t="shared" si="125"/>
        <v>12.44469642072288</v>
      </c>
      <c r="BE103">
        <f t="shared" si="125"/>
        <v>0.6615567859018592</v>
      </c>
      <c r="BL103"/>
      <c r="BM103"/>
      <c r="BN103"/>
      <c r="BO103"/>
      <c r="BP103"/>
      <c r="BQ103"/>
      <c r="BR103"/>
      <c r="BS103"/>
      <c r="BT103"/>
    </row>
    <row r="104" spans="19:72" ht="12">
      <c r="S104" s="50">
        <v>3</v>
      </c>
      <c r="T104" s="48">
        <f t="shared" si="121"/>
        <v>3.275</v>
      </c>
      <c r="U104" s="48">
        <f t="shared" si="122"/>
        <v>0.3</v>
      </c>
      <c r="V104" s="85">
        <f t="shared" si="94"/>
        <v>7.6944116128965305</v>
      </c>
      <c r="W104" s="48">
        <f t="shared" si="95"/>
        <v>0.3793941264084184</v>
      </c>
      <c r="X104" s="48">
        <f t="shared" si="97"/>
        <v>6.9121906566442854</v>
      </c>
      <c r="Y104" s="48">
        <f t="shared" si="98"/>
        <v>0.2886785648868222</v>
      </c>
      <c r="Z104" s="74">
        <f t="shared" si="99"/>
        <v>8.219487325201358</v>
      </c>
      <c r="AA104" s="74">
        <f t="shared" si="100"/>
        <v>0.41280090750125886</v>
      </c>
      <c r="AB104" s="48">
        <f t="shared" si="101"/>
        <v>9.441707569345493</v>
      </c>
      <c r="AC104" s="48">
        <f t="shared" si="102"/>
        <v>0.5545439723787542</v>
      </c>
      <c r="AD104" s="48">
        <f t="shared" si="103"/>
        <v>10.663927813489629</v>
      </c>
      <c r="AE104" s="48">
        <f t="shared" si="104"/>
        <v>0.6962870372562495</v>
      </c>
      <c r="AF104" s="48">
        <f t="shared" si="105"/>
        <v>11.886148057633761</v>
      </c>
      <c r="AG104" s="48">
        <f t="shared" si="106"/>
        <v>0.8380301021337422</v>
      </c>
      <c r="AH104" s="48">
        <v>77</v>
      </c>
      <c r="AI104" s="86">
        <f t="shared" si="107"/>
        <v>6.9121906566442854</v>
      </c>
      <c r="AJ104" s="47"/>
      <c r="AK104" s="47">
        <f t="shared" si="108"/>
        <v>0.2886785648868222</v>
      </c>
      <c r="AL104" s="47"/>
      <c r="AM104" s="47"/>
      <c r="AN104" s="47"/>
      <c r="AO104" s="47"/>
      <c r="AP104" s="47"/>
      <c r="AQ104" s="87"/>
      <c r="AS104" s="1">
        <v>78</v>
      </c>
      <c r="AT104" s="99">
        <f t="shared" si="114"/>
        <v>8.113026885018776</v>
      </c>
      <c r="AU104" s="99">
        <f t="shared" si="115"/>
        <v>0.24779292467222858</v>
      </c>
      <c r="AV104">
        <f t="shared" si="116"/>
        <v>7.270629146977351</v>
      </c>
      <c r="AW104">
        <f t="shared" si="117"/>
        <v>0.17582463905990764</v>
      </c>
      <c r="AX104">
        <f aca="true" t="shared" si="126" ref="AX104:BE104">Z108</f>
        <v>8.66887597920794</v>
      </c>
      <c r="AY104">
        <f t="shared" si="126"/>
        <v>0.2698170082271911</v>
      </c>
      <c r="AZ104">
        <f t="shared" si="126"/>
        <v>9.985122444897668</v>
      </c>
      <c r="BA104">
        <f t="shared" si="126"/>
        <v>0.3822674544964437</v>
      </c>
      <c r="BB104">
        <f t="shared" si="126"/>
        <v>11.30136891058739</v>
      </c>
      <c r="BC104">
        <f t="shared" si="126"/>
        <v>0.4947179007656928</v>
      </c>
      <c r="BD104">
        <f t="shared" si="126"/>
        <v>12.617615376277115</v>
      </c>
      <c r="BE104">
        <f t="shared" si="126"/>
        <v>0.6071683470349418</v>
      </c>
      <c r="BL104"/>
      <c r="BM104"/>
      <c r="BN104"/>
      <c r="BO104"/>
      <c r="BP104"/>
      <c r="BQ104"/>
      <c r="BR104"/>
      <c r="BS104"/>
      <c r="BT104"/>
    </row>
    <row r="105" spans="19:72" ht="12">
      <c r="S105" s="50">
        <v>4</v>
      </c>
      <c r="T105" s="48">
        <f t="shared" si="121"/>
        <v>3.2</v>
      </c>
      <c r="U105" s="48">
        <f t="shared" si="122"/>
        <v>0.4</v>
      </c>
      <c r="V105" s="85">
        <f t="shared" si="94"/>
        <v>7.809104368371919</v>
      </c>
      <c r="W105" s="48">
        <f t="shared" si="95"/>
        <v>0.34296563678257863</v>
      </c>
      <c r="X105" s="48">
        <f t="shared" si="97"/>
        <v>7.01183921667238</v>
      </c>
      <c r="Y105" s="48">
        <f t="shared" si="98"/>
        <v>0.2569368942383017</v>
      </c>
      <c r="Z105" s="74">
        <f t="shared" si="99"/>
        <v>8.342779818367095</v>
      </c>
      <c r="AA105" s="74">
        <f t="shared" si="100"/>
        <v>0.3732193482717867</v>
      </c>
      <c r="AB105" s="48">
        <f t="shared" si="101"/>
        <v>9.588506617897627</v>
      </c>
      <c r="AC105" s="48">
        <f t="shared" si="102"/>
        <v>0.5076392584972202</v>
      </c>
      <c r="AD105" s="48">
        <f t="shared" si="103"/>
        <v>10.834233417428162</v>
      </c>
      <c r="AE105" s="48">
        <f t="shared" si="104"/>
        <v>0.642059168722656</v>
      </c>
      <c r="AF105" s="48">
        <f t="shared" si="105"/>
        <v>12.079960216958696</v>
      </c>
      <c r="AG105" s="48">
        <f t="shared" si="106"/>
        <v>0.7764790789480909</v>
      </c>
      <c r="AH105" s="48">
        <v>78</v>
      </c>
      <c r="AI105" s="86">
        <f t="shared" si="107"/>
        <v>7.01183921667238</v>
      </c>
      <c r="AJ105" s="47"/>
      <c r="AK105" s="47">
        <f t="shared" si="108"/>
        <v>0.2569368942383017</v>
      </c>
      <c r="AL105" s="47"/>
      <c r="AM105" s="47"/>
      <c r="AN105" s="47"/>
      <c r="AO105" s="47"/>
      <c r="AP105" s="47"/>
      <c r="AQ105" s="87"/>
      <c r="AS105" s="1">
        <v>79</v>
      </c>
      <c r="AT105" s="99">
        <f t="shared" si="114"/>
        <v>8.204328956164124</v>
      </c>
      <c r="AU105" s="99">
        <f t="shared" si="115"/>
        <v>0.21905572680267094</v>
      </c>
      <c r="AV105">
        <f t="shared" si="116"/>
        <v>7.346887022675404</v>
      </c>
      <c r="AW105">
        <f t="shared" si="117"/>
        <v>0.15177426016766837</v>
      </c>
      <c r="AX105">
        <f aca="true" t="shared" si="127" ref="AX105:BE105">Z109</f>
        <v>8.76650549932561</v>
      </c>
      <c r="AY105">
        <f t="shared" si="127"/>
        <v>0.23867047401583186</v>
      </c>
      <c r="AZ105">
        <f t="shared" si="127"/>
        <v>10.106258520401735</v>
      </c>
      <c r="BA105">
        <f t="shared" si="127"/>
        <v>0.3437977656330222</v>
      </c>
      <c r="BB105">
        <f t="shared" si="127"/>
        <v>11.446011541477858</v>
      </c>
      <c r="BC105">
        <f t="shared" si="127"/>
        <v>0.4489250572502126</v>
      </c>
      <c r="BD105">
        <f t="shared" si="127"/>
        <v>12.785764562553979</v>
      </c>
      <c r="BE105">
        <f t="shared" si="127"/>
        <v>0.5540523488674003</v>
      </c>
      <c r="BL105"/>
      <c r="BM105"/>
      <c r="BN105"/>
      <c r="BO105"/>
      <c r="BP105"/>
      <c r="BQ105"/>
      <c r="BR105"/>
      <c r="BS105"/>
      <c r="BT105"/>
    </row>
    <row r="106" spans="19:72" ht="12">
      <c r="S106" s="50">
        <v>5</v>
      </c>
      <c r="T106" s="48">
        <f t="shared" si="121"/>
        <v>3.125</v>
      </c>
      <c r="U106" s="48">
        <f t="shared" si="122"/>
        <v>0.5</v>
      </c>
      <c r="V106" s="85">
        <f t="shared" si="94"/>
        <v>7.914160816725454</v>
      </c>
      <c r="W106" s="48">
        <f t="shared" si="95"/>
        <v>0.31036702681891626</v>
      </c>
      <c r="X106" s="48">
        <f t="shared" si="97"/>
        <v>7.1018514695786195</v>
      </c>
      <c r="Y106" s="48">
        <f t="shared" si="98"/>
        <v>0.22902510325195768</v>
      </c>
      <c r="Z106" s="74">
        <f t="shared" si="99"/>
        <v>8.455702265474862</v>
      </c>
      <c r="AA106" s="74">
        <f t="shared" si="100"/>
        <v>0.33773806979521703</v>
      </c>
      <c r="AB106" s="48">
        <f t="shared" si="101"/>
        <v>9.724935620391793</v>
      </c>
      <c r="AC106" s="48">
        <f t="shared" si="102"/>
        <v>0.4648348253685901</v>
      </c>
      <c r="AD106" s="48">
        <f t="shared" si="103"/>
        <v>10.994168975308723</v>
      </c>
      <c r="AE106" s="48">
        <f t="shared" si="104"/>
        <v>0.5919315809419627</v>
      </c>
      <c r="AF106" s="48">
        <f t="shared" si="105"/>
        <v>12.263402330225658</v>
      </c>
      <c r="AG106" s="48">
        <f t="shared" si="106"/>
        <v>0.719028336515338</v>
      </c>
      <c r="AH106" s="48">
        <v>79</v>
      </c>
      <c r="AI106" s="86">
        <f t="shared" si="107"/>
        <v>7.1018514695786195</v>
      </c>
      <c r="AJ106" s="47"/>
      <c r="AK106" s="47">
        <f t="shared" si="108"/>
        <v>0.22902510325195768</v>
      </c>
      <c r="AL106" s="47"/>
      <c r="AM106" s="47"/>
      <c r="AN106" s="47"/>
      <c r="AO106" s="47"/>
      <c r="AP106" s="47"/>
      <c r="AQ106" s="87"/>
      <c r="AS106" s="1">
        <v>80</v>
      </c>
      <c r="AT106" s="99">
        <f t="shared" si="114"/>
        <v>8.290856832476566</v>
      </c>
      <c r="AU106" s="99">
        <f t="shared" si="115"/>
        <v>0.19167371697966162</v>
      </c>
      <c r="AV106">
        <f t="shared" si="116"/>
        <v>7.418370703540551</v>
      </c>
      <c r="AW106">
        <f t="shared" si="117"/>
        <v>0.1290790693219792</v>
      </c>
      <c r="AX106">
        <f aca="true" t="shared" si="128" ref="AX106:BE106">Z110</f>
        <v>8.85883842449259</v>
      </c>
      <c r="AY106">
        <f t="shared" si="128"/>
        <v>0.20904347301520598</v>
      </c>
      <c r="AZ106">
        <f t="shared" si="128"/>
        <v>10.22209800095511</v>
      </c>
      <c r="BA106">
        <f t="shared" si="128"/>
        <v>0.3068476099803341</v>
      </c>
      <c r="BB106">
        <f t="shared" si="128"/>
        <v>11.585357577417634</v>
      </c>
      <c r="BC106">
        <f t="shared" si="128"/>
        <v>0.40465174694546313</v>
      </c>
      <c r="BD106">
        <f t="shared" si="128"/>
        <v>12.948617153880157</v>
      </c>
      <c r="BE106">
        <f t="shared" si="128"/>
        <v>0.5024558839105939</v>
      </c>
      <c r="BL106"/>
      <c r="BM106"/>
      <c r="BN106"/>
      <c r="BO106"/>
      <c r="BP106"/>
      <c r="BQ106"/>
      <c r="BR106"/>
      <c r="BS106"/>
      <c r="BT106"/>
    </row>
    <row r="107" spans="19:72" ht="12">
      <c r="S107" s="50">
        <v>6</v>
      </c>
      <c r="T107" s="48">
        <f t="shared" si="121"/>
        <v>3.05</v>
      </c>
      <c r="U107" s="48">
        <f t="shared" si="122"/>
        <v>0.6</v>
      </c>
      <c r="V107" s="85">
        <f t="shared" si="94"/>
        <v>8.01745802529122</v>
      </c>
      <c r="W107" s="48">
        <f t="shared" si="95"/>
        <v>0.2776502960998535</v>
      </c>
      <c r="X107" s="48">
        <f t="shared" si="97"/>
        <v>7.190104482697091</v>
      </c>
      <c r="Y107" s="48">
        <f t="shared" si="98"/>
        <v>0.20099519151021505</v>
      </c>
      <c r="Z107" s="74">
        <f t="shared" si="99"/>
        <v>8.566476689812891</v>
      </c>
      <c r="AA107" s="74">
        <f t="shared" si="100"/>
        <v>0.3022359831379222</v>
      </c>
      <c r="AB107" s="48">
        <f t="shared" si="101"/>
        <v>9.859216600116223</v>
      </c>
      <c r="AC107" s="48">
        <f t="shared" si="102"/>
        <v>0.4220095840592366</v>
      </c>
      <c r="AD107" s="48">
        <f t="shared" si="103"/>
        <v>11.151956510419549</v>
      </c>
      <c r="AE107" s="48">
        <f t="shared" si="104"/>
        <v>0.541783184980547</v>
      </c>
      <c r="AF107" s="48">
        <f t="shared" si="105"/>
        <v>12.44469642072288</v>
      </c>
      <c r="AG107" s="48">
        <f t="shared" si="106"/>
        <v>0.6615567859018592</v>
      </c>
      <c r="AH107" s="48">
        <v>80</v>
      </c>
      <c r="AI107" s="86">
        <f t="shared" si="107"/>
        <v>7.190104482697091</v>
      </c>
      <c r="AJ107" s="47"/>
      <c r="AK107" s="47">
        <f t="shared" si="108"/>
        <v>0.20099519151021505</v>
      </c>
      <c r="AL107" s="47"/>
      <c r="AM107" s="47"/>
      <c r="AN107" s="47"/>
      <c r="AO107" s="47"/>
      <c r="AP107" s="47"/>
      <c r="AQ107" s="87"/>
      <c r="AS107" s="1">
        <v>81</v>
      </c>
      <c r="AT107" s="99">
        <f t="shared" si="114"/>
        <v>8.37176419426432</v>
      </c>
      <c r="AU107" s="99">
        <f t="shared" si="115"/>
        <v>0.1660616776670576</v>
      </c>
      <c r="AV107">
        <f t="shared" si="116"/>
        <v>7.4842338698810105</v>
      </c>
      <c r="AW107">
        <f t="shared" si="117"/>
        <v>0.10815384898669311</v>
      </c>
      <c r="AX107">
        <f aca="true" t="shared" si="129" ref="AX107:BE107">Z111</f>
        <v>8.944997814350932</v>
      </c>
      <c r="AY107">
        <f t="shared" si="129"/>
        <v>0.18136750833544024</v>
      </c>
      <c r="AZ107">
        <f t="shared" si="129"/>
        <v>10.331763946199851</v>
      </c>
      <c r="BA107">
        <f t="shared" si="129"/>
        <v>0.2718484906485088</v>
      </c>
      <c r="BB107">
        <f t="shared" si="129"/>
        <v>11.71853007804877</v>
      </c>
      <c r="BC107">
        <f t="shared" si="129"/>
        <v>0.3623294729615756</v>
      </c>
      <c r="BD107">
        <f t="shared" si="129"/>
        <v>13.105296209897688</v>
      </c>
      <c r="BE107">
        <f t="shared" si="129"/>
        <v>0.45281045527464414</v>
      </c>
      <c r="BL107"/>
      <c r="BM107"/>
      <c r="BN107"/>
      <c r="BO107"/>
      <c r="BP107"/>
      <c r="BQ107"/>
      <c r="BR107"/>
      <c r="BS107"/>
      <c r="BT107"/>
    </row>
    <row r="108" spans="19:72" ht="12">
      <c r="S108" s="50">
        <v>7</v>
      </c>
      <c r="T108" s="48">
        <f t="shared" si="121"/>
        <v>2.975</v>
      </c>
      <c r="U108" s="48">
        <f t="shared" si="122"/>
        <v>0.7</v>
      </c>
      <c r="V108" s="85">
        <f t="shared" si="94"/>
        <v>8.113026885018776</v>
      </c>
      <c r="W108" s="48">
        <f t="shared" si="95"/>
        <v>0.24779292467222858</v>
      </c>
      <c r="X108" s="48">
        <f t="shared" si="97"/>
        <v>7.270629146977351</v>
      </c>
      <c r="Y108" s="48">
        <f t="shared" si="98"/>
        <v>0.17582463905990764</v>
      </c>
      <c r="Z108" s="74">
        <f t="shared" si="99"/>
        <v>8.66887597920794</v>
      </c>
      <c r="AA108" s="74">
        <f t="shared" si="100"/>
        <v>0.2698170082271911</v>
      </c>
      <c r="AB108" s="48">
        <f t="shared" si="101"/>
        <v>9.985122444897668</v>
      </c>
      <c r="AC108" s="48">
        <f t="shared" si="102"/>
        <v>0.3822674544964437</v>
      </c>
      <c r="AD108" s="48">
        <f t="shared" si="103"/>
        <v>11.30136891058739</v>
      </c>
      <c r="AE108" s="48">
        <f t="shared" si="104"/>
        <v>0.4947179007656928</v>
      </c>
      <c r="AF108" s="48">
        <f t="shared" si="105"/>
        <v>12.617615376277115</v>
      </c>
      <c r="AG108" s="48">
        <f t="shared" si="106"/>
        <v>0.6071683470349418</v>
      </c>
      <c r="AH108" s="48">
        <v>81</v>
      </c>
      <c r="AI108" s="86">
        <f t="shared" si="107"/>
        <v>7.270629146977351</v>
      </c>
      <c r="AJ108" s="47"/>
      <c r="AK108" s="47">
        <f t="shared" si="108"/>
        <v>0.17582463905990764</v>
      </c>
      <c r="AL108" s="47"/>
      <c r="AM108" s="47"/>
      <c r="AN108" s="47"/>
      <c r="AO108" s="47"/>
      <c r="AP108" s="47"/>
      <c r="AQ108" s="87"/>
      <c r="AS108" s="1">
        <v>82</v>
      </c>
      <c r="AT108" s="99">
        <f t="shared" si="114"/>
        <v>8.435456693954526</v>
      </c>
      <c r="AU108" s="99">
        <f t="shared" si="115"/>
        <v>0.14798780523392718</v>
      </c>
      <c r="AV108">
        <f t="shared" si="116"/>
        <v>7.532882174123924</v>
      </c>
      <c r="AW108">
        <f t="shared" si="117"/>
        <v>0.09476679553088285</v>
      </c>
      <c r="AX108">
        <f aca="true" t="shared" si="130" ref="AX108:BE108">Z112</f>
        <v>9.01302891382067</v>
      </c>
      <c r="AY108">
        <f t="shared" si="130"/>
        <v>0.16159182196997968</v>
      </c>
      <c r="AZ108">
        <f t="shared" si="130"/>
        <v>10.423301601055984</v>
      </c>
      <c r="BA108">
        <f t="shared" si="130"/>
        <v>0.244749649630986</v>
      </c>
      <c r="BB108">
        <f t="shared" si="130"/>
        <v>11.833574288291299</v>
      </c>
      <c r="BC108">
        <f t="shared" si="130"/>
        <v>0.32790747729199055</v>
      </c>
      <c r="BD108">
        <f t="shared" si="130"/>
        <v>13.243846975526619</v>
      </c>
      <c r="BE108">
        <f t="shared" si="130"/>
        <v>0.4110653049530013</v>
      </c>
      <c r="BL108"/>
      <c r="BM108"/>
      <c r="BN108"/>
      <c r="BO108"/>
      <c r="BP108"/>
      <c r="BQ108"/>
      <c r="BR108"/>
      <c r="BS108"/>
      <c r="BT108"/>
    </row>
    <row r="109" spans="19:72" ht="12">
      <c r="S109" s="50">
        <v>8</v>
      </c>
      <c r="T109" s="48">
        <f t="shared" si="121"/>
        <v>2.9</v>
      </c>
      <c r="U109" s="48">
        <f t="shared" si="122"/>
        <v>0.8</v>
      </c>
      <c r="V109" s="85">
        <f t="shared" si="94"/>
        <v>8.204328956164124</v>
      </c>
      <c r="W109" s="48">
        <f t="shared" si="95"/>
        <v>0.21905572680267094</v>
      </c>
      <c r="X109" s="48">
        <f t="shared" si="97"/>
        <v>7.346887022675404</v>
      </c>
      <c r="Y109" s="48">
        <f t="shared" si="98"/>
        <v>0.15177426016766837</v>
      </c>
      <c r="Z109" s="74">
        <f t="shared" si="99"/>
        <v>8.76650549932561</v>
      </c>
      <c r="AA109" s="74">
        <f t="shared" si="100"/>
        <v>0.23867047401583186</v>
      </c>
      <c r="AB109" s="48">
        <f t="shared" si="101"/>
        <v>10.106258520401735</v>
      </c>
      <c r="AC109" s="48">
        <f t="shared" si="102"/>
        <v>0.3437977656330222</v>
      </c>
      <c r="AD109" s="48">
        <f t="shared" si="103"/>
        <v>11.446011541477858</v>
      </c>
      <c r="AE109" s="48">
        <f t="shared" si="104"/>
        <v>0.4489250572502126</v>
      </c>
      <c r="AF109" s="48">
        <f t="shared" si="105"/>
        <v>12.785764562553979</v>
      </c>
      <c r="AG109" s="48">
        <f t="shared" si="106"/>
        <v>0.5540523488674003</v>
      </c>
      <c r="AH109" s="48">
        <v>82</v>
      </c>
      <c r="AI109" s="86">
        <f t="shared" si="107"/>
        <v>7.346887022675404</v>
      </c>
      <c r="AJ109" s="47"/>
      <c r="AK109" s="47">
        <f t="shared" si="108"/>
        <v>0.15177426016766837</v>
      </c>
      <c r="AL109" s="47"/>
      <c r="AM109" s="47"/>
      <c r="AN109" s="47"/>
      <c r="AO109" s="47"/>
      <c r="AP109" s="47"/>
      <c r="AQ109" s="87"/>
      <c r="AS109" s="1">
        <v>83</v>
      </c>
      <c r="AT109" s="99">
        <f t="shared" si="114"/>
        <v>8.512942354445064</v>
      </c>
      <c r="AU109" s="99">
        <f t="shared" si="115"/>
        <v>0.12194754490129966</v>
      </c>
      <c r="AV109">
        <f t="shared" si="116"/>
        <v>7.595323639167168</v>
      </c>
      <c r="AW109">
        <f t="shared" si="117"/>
        <v>0.0734133541755746</v>
      </c>
      <c r="AX109">
        <f aca="true" t="shared" si="131" ref="AX109:BE109">Z113</f>
        <v>9.094925137730087</v>
      </c>
      <c r="AY109">
        <f t="shared" si="131"/>
        <v>0.13372228843731016</v>
      </c>
      <c r="AZ109">
        <f t="shared" si="131"/>
        <v>10.5287043803518</v>
      </c>
      <c r="BA109">
        <f t="shared" si="131"/>
        <v>0.20955696144625513</v>
      </c>
      <c r="BB109">
        <f t="shared" si="131"/>
        <v>11.962483622973515</v>
      </c>
      <c r="BC109">
        <f t="shared" si="131"/>
        <v>0.285391634455201</v>
      </c>
      <c r="BD109">
        <f t="shared" si="131"/>
        <v>13.396262865595231</v>
      </c>
      <c r="BE109">
        <f t="shared" si="131"/>
        <v>0.36122630746414686</v>
      </c>
      <c r="BL109"/>
      <c r="BM109"/>
      <c r="BN109"/>
      <c r="BO109"/>
      <c r="BP109"/>
      <c r="BQ109"/>
      <c r="BR109"/>
      <c r="BS109"/>
      <c r="BT109"/>
    </row>
    <row r="110" spans="19:72" ht="12">
      <c r="S110" s="50">
        <v>9</v>
      </c>
      <c r="T110" s="48">
        <f t="shared" si="121"/>
        <v>2.825</v>
      </c>
      <c r="U110" s="48">
        <f t="shared" si="122"/>
        <v>0.9</v>
      </c>
      <c r="V110" s="85">
        <f t="shared" si="94"/>
        <v>8.290856832476566</v>
      </c>
      <c r="W110" s="48">
        <f t="shared" si="95"/>
        <v>0.19167371697966162</v>
      </c>
      <c r="X110" s="48">
        <f t="shared" si="97"/>
        <v>7.418370703540551</v>
      </c>
      <c r="Y110" s="48">
        <f t="shared" si="98"/>
        <v>0.1290790693219792</v>
      </c>
      <c r="Z110" s="74">
        <f t="shared" si="99"/>
        <v>8.85883842449259</v>
      </c>
      <c r="AA110" s="74">
        <f t="shared" si="100"/>
        <v>0.20904347301520598</v>
      </c>
      <c r="AB110" s="48">
        <f t="shared" si="101"/>
        <v>10.22209800095511</v>
      </c>
      <c r="AC110" s="48">
        <f t="shared" si="102"/>
        <v>0.3068476099803341</v>
      </c>
      <c r="AD110" s="48">
        <f t="shared" si="103"/>
        <v>11.585357577417634</v>
      </c>
      <c r="AE110" s="48">
        <f t="shared" si="104"/>
        <v>0.40465174694546313</v>
      </c>
      <c r="AF110" s="48">
        <f t="shared" si="105"/>
        <v>12.948617153880157</v>
      </c>
      <c r="AG110" s="48">
        <f t="shared" si="106"/>
        <v>0.5024558839105939</v>
      </c>
      <c r="AH110" s="48">
        <v>83</v>
      </c>
      <c r="AI110" s="86">
        <f t="shared" si="107"/>
        <v>7.418370703540551</v>
      </c>
      <c r="AJ110" s="47"/>
      <c r="AK110" s="47">
        <f t="shared" si="108"/>
        <v>0.1290790693219792</v>
      </c>
      <c r="AL110" s="47"/>
      <c r="AM110" s="47"/>
      <c r="AN110" s="47"/>
      <c r="AO110" s="47"/>
      <c r="AP110" s="47"/>
      <c r="AQ110" s="87"/>
      <c r="AS110" s="1">
        <v>84</v>
      </c>
      <c r="AT110" s="99">
        <f t="shared" si="114"/>
        <v>8.575604663175218</v>
      </c>
      <c r="AU110" s="99">
        <f t="shared" si="115"/>
        <v>0.10216345301241425</v>
      </c>
      <c r="AV110">
        <f t="shared" si="116"/>
        <v>7.642941752450025</v>
      </c>
      <c r="AW110">
        <f t="shared" si="117"/>
        <v>0.058316081264008</v>
      </c>
      <c r="AX110">
        <f aca="true" t="shared" si="132" ref="AX110:BE110">Z114</f>
        <v>9.161177310645872</v>
      </c>
      <c r="AY110">
        <f t="shared" si="132"/>
        <v>0.1124289410174164</v>
      </c>
      <c r="AZ110">
        <f t="shared" si="132"/>
        <v>10.61846310865398</v>
      </c>
      <c r="BA110">
        <f t="shared" si="132"/>
        <v>0.1809404593743018</v>
      </c>
      <c r="BB110">
        <f t="shared" si="132"/>
        <v>12.075748906662096</v>
      </c>
      <c r="BC110">
        <f t="shared" si="132"/>
        <v>0.24945197773118633</v>
      </c>
      <c r="BD110">
        <f t="shared" si="132"/>
        <v>13.533034704670209</v>
      </c>
      <c r="BE110">
        <f t="shared" si="132"/>
        <v>0.31796349608807173</v>
      </c>
      <c r="BL110"/>
      <c r="BM110"/>
      <c r="BN110"/>
      <c r="BO110"/>
      <c r="BP110"/>
      <c r="BQ110"/>
      <c r="BR110"/>
      <c r="BS110"/>
      <c r="BT110"/>
    </row>
    <row r="111" spans="19:72" ht="12">
      <c r="S111" s="50">
        <v>10</v>
      </c>
      <c r="T111" s="48">
        <f t="shared" si="121"/>
        <v>2.75</v>
      </c>
      <c r="U111" s="48">
        <f t="shared" si="122"/>
        <v>1</v>
      </c>
      <c r="V111" s="85">
        <f t="shared" si="94"/>
        <v>8.37176419426432</v>
      </c>
      <c r="W111" s="48">
        <f t="shared" si="95"/>
        <v>0.1660616776670576</v>
      </c>
      <c r="X111" s="48">
        <f t="shared" si="97"/>
        <v>7.4842338698810105</v>
      </c>
      <c r="Y111" s="48">
        <f t="shared" si="98"/>
        <v>0.10815384898669311</v>
      </c>
      <c r="Z111" s="74">
        <f t="shared" si="99"/>
        <v>8.944997814350932</v>
      </c>
      <c r="AA111" s="74">
        <f t="shared" si="100"/>
        <v>0.18136750833544024</v>
      </c>
      <c r="AB111" s="48">
        <f t="shared" si="101"/>
        <v>10.331763946199851</v>
      </c>
      <c r="AC111" s="48">
        <f t="shared" si="102"/>
        <v>0.2718484906485088</v>
      </c>
      <c r="AD111" s="48">
        <f t="shared" si="103"/>
        <v>11.71853007804877</v>
      </c>
      <c r="AE111" s="48">
        <f t="shared" si="104"/>
        <v>0.3623294729615756</v>
      </c>
      <c r="AF111" s="48">
        <f t="shared" si="105"/>
        <v>13.105296209897688</v>
      </c>
      <c r="AG111" s="48">
        <f t="shared" si="106"/>
        <v>0.45281045527464414</v>
      </c>
      <c r="AH111" s="48">
        <v>84</v>
      </c>
      <c r="AI111" s="86">
        <f t="shared" si="107"/>
        <v>7.4842338698810105</v>
      </c>
      <c r="AJ111" s="47"/>
      <c r="AK111" s="47">
        <f t="shared" si="108"/>
        <v>0.10815384898669311</v>
      </c>
      <c r="AL111" s="47"/>
      <c r="AM111" s="47"/>
      <c r="AN111" s="47"/>
      <c r="AO111" s="47"/>
      <c r="AP111" s="47"/>
      <c r="AQ111" s="87"/>
      <c r="AS111" s="1">
        <v>85</v>
      </c>
      <c r="AT111" s="99">
        <f t="shared" si="114"/>
        <v>8.61990689457441</v>
      </c>
      <c r="AU111" s="99">
        <f t="shared" si="115"/>
        <v>0.09017975816444057</v>
      </c>
      <c r="AV111">
        <f t="shared" si="116"/>
        <v>7.672199788401924</v>
      </c>
      <c r="AW111">
        <f t="shared" si="117"/>
        <v>0.051019205393353584</v>
      </c>
      <c r="AX111">
        <f aca="true" t="shared" si="133" ref="AX111:BE111">Z115</f>
        <v>9.208251541627547</v>
      </c>
      <c r="AY111">
        <f t="shared" si="133"/>
        <v>0.09925852237926147</v>
      </c>
      <c r="AZ111">
        <f t="shared" si="133"/>
        <v>10.689043895022055</v>
      </c>
      <c r="BA111">
        <f t="shared" si="133"/>
        <v>0.16044688608408553</v>
      </c>
      <c r="BB111">
        <f t="shared" si="133"/>
        <v>12.169836248416564</v>
      </c>
      <c r="BC111">
        <f t="shared" si="133"/>
        <v>0.2216352497889078</v>
      </c>
      <c r="BD111">
        <f t="shared" si="133"/>
        <v>13.650628601811079</v>
      </c>
      <c r="BE111">
        <f t="shared" si="133"/>
        <v>0.28282361349373364</v>
      </c>
      <c r="BL111"/>
      <c r="BM111"/>
      <c r="BN111"/>
      <c r="BO111"/>
      <c r="BP111"/>
      <c r="BQ111"/>
      <c r="BR111"/>
      <c r="BS111"/>
      <c r="BT111"/>
    </row>
    <row r="112" spans="19:72" ht="12">
      <c r="S112" s="50">
        <v>11</v>
      </c>
      <c r="T112" s="48">
        <f t="shared" si="121"/>
        <v>2.675</v>
      </c>
      <c r="U112" s="48">
        <f t="shared" si="122"/>
        <v>1.1</v>
      </c>
      <c r="V112" s="85">
        <f t="shared" si="94"/>
        <v>8.435456693954526</v>
      </c>
      <c r="W112" s="48">
        <f t="shared" si="95"/>
        <v>0.14798780523392718</v>
      </c>
      <c r="X112" s="48">
        <f t="shared" si="97"/>
        <v>7.532882174123924</v>
      </c>
      <c r="Y112" s="48">
        <f t="shared" si="98"/>
        <v>0.09476679553088285</v>
      </c>
      <c r="Z112" s="74">
        <f t="shared" si="99"/>
        <v>9.01302891382067</v>
      </c>
      <c r="AA112" s="74">
        <f t="shared" si="100"/>
        <v>0.16159182196997968</v>
      </c>
      <c r="AB112" s="48">
        <f t="shared" si="101"/>
        <v>10.423301601055984</v>
      </c>
      <c r="AC112" s="48">
        <f t="shared" si="102"/>
        <v>0.244749649630986</v>
      </c>
      <c r="AD112" s="48">
        <f t="shared" si="103"/>
        <v>11.833574288291299</v>
      </c>
      <c r="AE112" s="48">
        <f t="shared" si="104"/>
        <v>0.32790747729199055</v>
      </c>
      <c r="AF112" s="48">
        <f t="shared" si="105"/>
        <v>13.243846975526619</v>
      </c>
      <c r="AG112" s="48">
        <f t="shared" si="106"/>
        <v>0.4110653049530013</v>
      </c>
      <c r="AH112" s="48">
        <v>85</v>
      </c>
      <c r="AI112" s="86">
        <f t="shared" si="107"/>
        <v>7.532882174123924</v>
      </c>
      <c r="AJ112" s="47"/>
      <c r="AK112" s="47">
        <f t="shared" si="108"/>
        <v>0.09476679553088285</v>
      </c>
      <c r="AL112" s="47"/>
      <c r="AM112" s="47"/>
      <c r="AN112" s="47"/>
      <c r="AO112" s="47"/>
      <c r="AP112" s="47"/>
      <c r="AQ112" s="87"/>
      <c r="AS112" s="1">
        <v>86</v>
      </c>
      <c r="AT112" s="99">
        <f t="shared" si="114"/>
        <v>8.668579805474247</v>
      </c>
      <c r="AU112" s="99">
        <f t="shared" si="115"/>
        <v>0.07457788756940253</v>
      </c>
      <c r="AV112">
        <f t="shared" si="116"/>
        <v>7.705828503854466</v>
      </c>
      <c r="AW112">
        <f t="shared" si="117"/>
        <v>0.040104153775634366</v>
      </c>
      <c r="AX112">
        <f aca="true" t="shared" si="134" ref="AX112:BE112">Z116</f>
        <v>9.259477522084119</v>
      </c>
      <c r="AY112">
        <f t="shared" si="134"/>
        <v>0.08250672882477872</v>
      </c>
      <c r="AZ112">
        <f t="shared" si="134"/>
        <v>10.76377643086502</v>
      </c>
      <c r="BA112">
        <f t="shared" si="134"/>
        <v>0.136371937877537</v>
      </c>
      <c r="BB112">
        <f t="shared" si="134"/>
        <v>12.268075339645929</v>
      </c>
      <c r="BC112">
        <f t="shared" si="134"/>
        <v>0.19023714693030325</v>
      </c>
      <c r="BD112">
        <f t="shared" si="134"/>
        <v>13.77237424842684</v>
      </c>
      <c r="BE112">
        <f t="shared" si="134"/>
        <v>0.24410235598306684</v>
      </c>
      <c r="BL112"/>
      <c r="BM112"/>
      <c r="BN112"/>
      <c r="BO112"/>
      <c r="BP112"/>
      <c r="BQ112"/>
      <c r="BR112"/>
      <c r="BS112"/>
      <c r="BT112"/>
    </row>
    <row r="113" spans="19:72" ht="12">
      <c r="S113" s="50">
        <v>12</v>
      </c>
      <c r="T113" s="48">
        <f t="shared" si="121"/>
        <v>2.6</v>
      </c>
      <c r="U113" s="48">
        <f t="shared" si="122"/>
        <v>1.2</v>
      </c>
      <c r="V113" s="85">
        <f t="shared" si="94"/>
        <v>8.512942354445064</v>
      </c>
      <c r="W113" s="48">
        <f t="shared" si="95"/>
        <v>0.12194754490129966</v>
      </c>
      <c r="X113" s="48">
        <f t="shared" si="97"/>
        <v>7.595323639167168</v>
      </c>
      <c r="Y113" s="48">
        <f t="shared" si="98"/>
        <v>0.0734133541755746</v>
      </c>
      <c r="Z113" s="74">
        <f t="shared" si="99"/>
        <v>9.094925137730087</v>
      </c>
      <c r="AA113" s="74">
        <f t="shared" si="100"/>
        <v>0.13372228843731016</v>
      </c>
      <c r="AB113" s="48">
        <f t="shared" si="101"/>
        <v>10.5287043803518</v>
      </c>
      <c r="AC113" s="48">
        <f t="shared" si="102"/>
        <v>0.20955696144625513</v>
      </c>
      <c r="AD113" s="48">
        <f t="shared" si="103"/>
        <v>11.962483622973515</v>
      </c>
      <c r="AE113" s="48">
        <f t="shared" si="104"/>
        <v>0.285391634455201</v>
      </c>
      <c r="AF113" s="48">
        <f t="shared" si="105"/>
        <v>13.396262865595231</v>
      </c>
      <c r="AG113" s="48">
        <f t="shared" si="106"/>
        <v>0.36122630746414686</v>
      </c>
      <c r="AH113" s="48">
        <v>86</v>
      </c>
      <c r="AI113" s="86">
        <f t="shared" si="107"/>
        <v>7.595323639167168</v>
      </c>
      <c r="AJ113" s="47"/>
      <c r="AK113" s="47">
        <f t="shared" si="108"/>
        <v>0.0734133541755746</v>
      </c>
      <c r="AL113" s="47"/>
      <c r="AM113" s="47"/>
      <c r="AN113" s="47"/>
      <c r="AO113" s="47"/>
      <c r="AP113" s="47"/>
      <c r="AQ113" s="87"/>
      <c r="AS113" s="1">
        <v>87</v>
      </c>
      <c r="AT113" s="99">
        <f t="shared" si="114"/>
        <v>8.732091777262617</v>
      </c>
      <c r="AU113" s="99">
        <f t="shared" si="115"/>
        <v>0.04816702493886371</v>
      </c>
      <c r="AV113">
        <f t="shared" si="116"/>
        <v>7.756302549266647</v>
      </c>
      <c r="AW113">
        <f t="shared" si="117"/>
        <v>0.018975941637740412</v>
      </c>
      <c r="AX113">
        <f aca="true" t="shared" si="135" ref="AX113:BE113">Z117</f>
        <v>9.324360000645779</v>
      </c>
      <c r="AY113">
        <f t="shared" si="135"/>
        <v>0.05458357864006125</v>
      </c>
      <c r="AZ113">
        <f t="shared" si="135"/>
        <v>10.849030669389485</v>
      </c>
      <c r="BA113">
        <f t="shared" si="135"/>
        <v>0.10019464629806496</v>
      </c>
      <c r="BB113">
        <f t="shared" si="135"/>
        <v>12.373701338133191</v>
      </c>
      <c r="BC113">
        <f t="shared" si="135"/>
        <v>0.14580571395607134</v>
      </c>
      <c r="BD113">
        <f t="shared" si="135"/>
        <v>13.898372006876897</v>
      </c>
      <c r="BE113">
        <f t="shared" si="135"/>
        <v>0.19141678161407683</v>
      </c>
      <c r="BL113"/>
      <c r="BM113"/>
      <c r="BN113"/>
      <c r="BO113"/>
      <c r="BP113"/>
      <c r="BQ113"/>
      <c r="BR113"/>
      <c r="BS113"/>
      <c r="BT113"/>
    </row>
    <row r="114" spans="19:72" ht="12">
      <c r="S114" s="50">
        <v>13</v>
      </c>
      <c r="T114" s="48">
        <f t="shared" si="121"/>
        <v>2.525</v>
      </c>
      <c r="U114" s="48">
        <f t="shared" si="122"/>
        <v>1.3</v>
      </c>
      <c r="V114" s="85">
        <f t="shared" si="94"/>
        <v>8.575604663175218</v>
      </c>
      <c r="W114" s="48">
        <f t="shared" si="95"/>
        <v>0.10216345301241425</v>
      </c>
      <c r="X114" s="48">
        <f t="shared" si="97"/>
        <v>7.642941752450025</v>
      </c>
      <c r="Y114" s="48">
        <f t="shared" si="98"/>
        <v>0.058316081264008</v>
      </c>
      <c r="Z114" s="74">
        <f t="shared" si="99"/>
        <v>9.161177310645872</v>
      </c>
      <c r="AA114" s="74">
        <f t="shared" si="100"/>
        <v>0.1124289410174164</v>
      </c>
      <c r="AB114" s="48">
        <f t="shared" si="101"/>
        <v>10.61846310865398</v>
      </c>
      <c r="AC114" s="48">
        <f t="shared" si="102"/>
        <v>0.1809404593743018</v>
      </c>
      <c r="AD114" s="48">
        <f t="shared" si="103"/>
        <v>12.075748906662096</v>
      </c>
      <c r="AE114" s="48">
        <f t="shared" si="104"/>
        <v>0.24945197773118633</v>
      </c>
      <c r="AF114" s="48">
        <f t="shared" si="105"/>
        <v>13.533034704670209</v>
      </c>
      <c r="AG114" s="48">
        <f t="shared" si="106"/>
        <v>0.31796349608807173</v>
      </c>
      <c r="AH114" s="48">
        <v>87</v>
      </c>
      <c r="AI114" s="86">
        <f t="shared" si="107"/>
        <v>7.642941752450025</v>
      </c>
      <c r="AJ114" s="47"/>
      <c r="AK114" s="47">
        <f t="shared" si="108"/>
        <v>0.058316081264008</v>
      </c>
      <c r="AL114" s="47"/>
      <c r="AM114" s="47"/>
      <c r="AN114" s="47"/>
      <c r="AO114" s="47"/>
      <c r="AP114" s="47"/>
      <c r="AQ114" s="87"/>
      <c r="AS114" s="1">
        <v>88</v>
      </c>
      <c r="AT114" s="99">
        <f t="shared" si="114"/>
        <v>8.78032223468372</v>
      </c>
      <c r="AU114" s="99">
        <f t="shared" si="115"/>
        <v>0.02348901263570724</v>
      </c>
      <c r="AV114">
        <f t="shared" si="116"/>
        <v>7.794431015590598</v>
      </c>
      <c r="AW114">
        <f t="shared" si="117"/>
        <v>0.00045250812010255714</v>
      </c>
      <c r="AX114">
        <f aca="true" t="shared" si="136" ref="AX114:BE114">Z118</f>
        <v>9.371710203892816</v>
      </c>
      <c r="AY114">
        <f t="shared" si="136"/>
        <v>0.028191881816434616</v>
      </c>
      <c r="AZ114">
        <f t="shared" si="136"/>
        <v>10.912165233725819</v>
      </c>
      <c r="BA114">
        <f t="shared" si="136"/>
        <v>0.06418642012206721</v>
      </c>
      <c r="BB114">
        <f t="shared" si="136"/>
        <v>12.45262026355882</v>
      </c>
      <c r="BC114">
        <f t="shared" si="136"/>
        <v>0.10018095842770247</v>
      </c>
      <c r="BD114">
        <f t="shared" si="136"/>
        <v>13.993075293391824</v>
      </c>
      <c r="BE114">
        <f t="shared" si="136"/>
        <v>0.13617549673333595</v>
      </c>
      <c r="BL114"/>
      <c r="BM114"/>
      <c r="BN114"/>
      <c r="BO114"/>
      <c r="BP114"/>
      <c r="BQ114"/>
      <c r="BR114"/>
      <c r="BS114"/>
      <c r="BT114"/>
    </row>
    <row r="115" spans="19:72" ht="12">
      <c r="S115" s="50">
        <v>14</v>
      </c>
      <c r="T115" s="48">
        <f t="shared" si="121"/>
        <v>2.45</v>
      </c>
      <c r="U115" s="48">
        <f t="shared" si="122"/>
        <v>1.4</v>
      </c>
      <c r="V115" s="85">
        <f t="shared" si="94"/>
        <v>8.61990689457441</v>
      </c>
      <c r="W115" s="48">
        <f t="shared" si="95"/>
        <v>0.09017975816444057</v>
      </c>
      <c r="X115" s="48">
        <f t="shared" si="97"/>
        <v>7.672199788401924</v>
      </c>
      <c r="Y115" s="48">
        <f t="shared" si="98"/>
        <v>0.051019205393353584</v>
      </c>
      <c r="Z115" s="74">
        <f t="shared" si="99"/>
        <v>9.208251541627547</v>
      </c>
      <c r="AA115" s="74">
        <f t="shared" si="100"/>
        <v>0.09925852237926147</v>
      </c>
      <c r="AB115" s="48">
        <f t="shared" si="101"/>
        <v>10.689043895022055</v>
      </c>
      <c r="AC115" s="48">
        <f t="shared" si="102"/>
        <v>0.16044688608408553</v>
      </c>
      <c r="AD115" s="48">
        <f t="shared" si="103"/>
        <v>12.169836248416564</v>
      </c>
      <c r="AE115" s="48">
        <f t="shared" si="104"/>
        <v>0.2216352497889078</v>
      </c>
      <c r="AF115" s="48">
        <f t="shared" si="105"/>
        <v>13.650628601811079</v>
      </c>
      <c r="AG115" s="48">
        <f t="shared" si="106"/>
        <v>0.28282361349373364</v>
      </c>
      <c r="AH115" s="48">
        <v>88</v>
      </c>
      <c r="AI115" s="86">
        <f t="shared" si="107"/>
        <v>7.672199788401924</v>
      </c>
      <c r="AJ115" s="47"/>
      <c r="AK115" s="47">
        <f t="shared" si="108"/>
        <v>0.051019205393353584</v>
      </c>
      <c r="AL115" s="47"/>
      <c r="AM115" s="47"/>
      <c r="AN115" s="47"/>
      <c r="AO115" s="47"/>
      <c r="AP115" s="47"/>
      <c r="AQ115" s="87"/>
      <c r="AS115" s="1">
        <v>89</v>
      </c>
      <c r="AT115" s="99">
        <f t="shared" si="114"/>
        <v>8.800885798541074</v>
      </c>
      <c r="AU115" s="99">
        <f t="shared" si="115"/>
        <v>0.003105667163014303</v>
      </c>
      <c r="AV115">
        <f t="shared" si="116"/>
        <v>7.808142520006697</v>
      </c>
      <c r="AW115">
        <f t="shared" si="117"/>
        <v>-0.012411287271596905</v>
      </c>
      <c r="AX115">
        <f aca="true" t="shared" si="137" ref="AX115:BE115">Z119</f>
        <v>9.38906881773383</v>
      </c>
      <c r="AY115">
        <f t="shared" si="137"/>
        <v>0.005712294441377885</v>
      </c>
      <c r="AZ115">
        <f t="shared" si="137"/>
        <v>10.940230190443792</v>
      </c>
      <c r="BA115">
        <f t="shared" si="137"/>
        <v>0.029957535745455566</v>
      </c>
      <c r="BB115">
        <f t="shared" si="137"/>
        <v>12.491391563153751</v>
      </c>
      <c r="BC115">
        <f t="shared" si="137"/>
        <v>0.05420277704953502</v>
      </c>
      <c r="BD115">
        <f t="shared" si="137"/>
        <v>14.042552935863714</v>
      </c>
      <c r="BE115">
        <f t="shared" si="137"/>
        <v>0.07844801835361714</v>
      </c>
      <c r="BL115"/>
      <c r="BM115"/>
      <c r="BN115"/>
      <c r="BO115"/>
      <c r="BP115"/>
      <c r="BQ115"/>
      <c r="BR115"/>
      <c r="BS115"/>
      <c r="BT115"/>
    </row>
    <row r="116" spans="19:72" ht="12">
      <c r="S116" s="50">
        <v>15</v>
      </c>
      <c r="T116" s="48">
        <f t="shared" si="121"/>
        <v>2.375</v>
      </c>
      <c r="U116" s="48">
        <f t="shared" si="122"/>
        <v>1.5</v>
      </c>
      <c r="V116" s="85">
        <f t="shared" si="94"/>
        <v>8.668579805474247</v>
      </c>
      <c r="W116" s="48">
        <f t="shared" si="95"/>
        <v>0.07457788756940253</v>
      </c>
      <c r="X116" s="48">
        <f t="shared" si="97"/>
        <v>7.705828503854466</v>
      </c>
      <c r="Y116" s="48">
        <f t="shared" si="98"/>
        <v>0.040104153775634366</v>
      </c>
      <c r="Z116" s="74">
        <f t="shared" si="99"/>
        <v>9.259477522084119</v>
      </c>
      <c r="AA116" s="74">
        <f t="shared" si="100"/>
        <v>0.08250672882477872</v>
      </c>
      <c r="AB116" s="48">
        <f t="shared" si="101"/>
        <v>10.76377643086502</v>
      </c>
      <c r="AC116" s="48">
        <f t="shared" si="102"/>
        <v>0.136371937877537</v>
      </c>
      <c r="AD116" s="48">
        <f t="shared" si="103"/>
        <v>12.268075339645929</v>
      </c>
      <c r="AE116" s="48">
        <f t="shared" si="104"/>
        <v>0.19023714693030325</v>
      </c>
      <c r="AF116" s="48">
        <f t="shared" si="105"/>
        <v>13.77237424842684</v>
      </c>
      <c r="AG116" s="48">
        <f t="shared" si="106"/>
        <v>0.24410235598306684</v>
      </c>
      <c r="AH116" s="48">
        <v>89</v>
      </c>
      <c r="AI116" s="86">
        <f t="shared" si="107"/>
        <v>7.705828503854466</v>
      </c>
      <c r="AJ116" s="47"/>
      <c r="AK116" s="47">
        <f t="shared" si="108"/>
        <v>0.040104153775634366</v>
      </c>
      <c r="AL116" s="47"/>
      <c r="AM116" s="47"/>
      <c r="AN116" s="47"/>
      <c r="AO116" s="47"/>
      <c r="AP116" s="47"/>
      <c r="AQ116" s="87"/>
      <c r="AS116" s="1">
        <v>90</v>
      </c>
      <c r="AT116" s="99">
        <f t="shared" si="114"/>
        <v>8.777423936085949</v>
      </c>
      <c r="AU116" s="99">
        <f t="shared" si="115"/>
        <v>-0.026784464094618876</v>
      </c>
      <c r="AV116">
        <f t="shared" si="116"/>
        <v>7.778397472244392</v>
      </c>
      <c r="AW116">
        <f t="shared" si="117"/>
        <v>-0.03454294131192537</v>
      </c>
      <c r="AX116">
        <f aca="true" t="shared" si="138" ref="AX116:BE116">Z120</f>
        <v>9.36244051139833</v>
      </c>
      <c r="AY116">
        <f t="shared" si="138"/>
        <v>-0.025878837709059077</v>
      </c>
      <c r="AZ116">
        <f t="shared" si="138"/>
        <v>10.923419361150764</v>
      </c>
      <c r="BA116">
        <f t="shared" si="138"/>
        <v>-0.013756217057017572</v>
      </c>
      <c r="BB116">
        <f t="shared" si="138"/>
        <v>12.48439821090319</v>
      </c>
      <c r="BC116">
        <f t="shared" si="138"/>
        <v>-0.001633596404977844</v>
      </c>
      <c r="BD116">
        <f t="shared" si="138"/>
        <v>14.045377060655616</v>
      </c>
      <c r="BE116">
        <f t="shared" si="138"/>
        <v>0.010489024247060996</v>
      </c>
      <c r="BL116"/>
      <c r="BM116"/>
      <c r="BN116"/>
      <c r="BO116"/>
      <c r="BP116"/>
      <c r="BQ116"/>
      <c r="BR116"/>
      <c r="BS116"/>
      <c r="BT116"/>
    </row>
    <row r="117" spans="19:72" ht="12">
      <c r="S117" s="50">
        <v>16</v>
      </c>
      <c r="T117" s="48">
        <f t="shared" si="121"/>
        <v>2.3</v>
      </c>
      <c r="U117" s="48">
        <f t="shared" si="122"/>
        <v>1.6</v>
      </c>
      <c r="V117" s="85">
        <f t="shared" si="94"/>
        <v>8.732091777262617</v>
      </c>
      <c r="W117" s="48">
        <f t="shared" si="95"/>
        <v>0.04816702493886371</v>
      </c>
      <c r="X117" s="48">
        <f t="shared" si="97"/>
        <v>7.756302549266647</v>
      </c>
      <c r="Y117" s="48">
        <f t="shared" si="98"/>
        <v>0.018975941637740412</v>
      </c>
      <c r="Z117" s="74">
        <f t="shared" si="99"/>
        <v>9.324360000645779</v>
      </c>
      <c r="AA117" s="74">
        <f t="shared" si="100"/>
        <v>0.05458357864006125</v>
      </c>
      <c r="AB117" s="48">
        <f t="shared" si="101"/>
        <v>10.849030669389485</v>
      </c>
      <c r="AC117" s="48">
        <f t="shared" si="102"/>
        <v>0.10019464629806496</v>
      </c>
      <c r="AD117" s="48">
        <f t="shared" si="103"/>
        <v>12.373701338133191</v>
      </c>
      <c r="AE117" s="48">
        <f t="shared" si="104"/>
        <v>0.14580571395607134</v>
      </c>
      <c r="AF117" s="48">
        <f t="shared" si="105"/>
        <v>13.898372006876897</v>
      </c>
      <c r="AG117" s="48">
        <f t="shared" si="106"/>
        <v>0.19141678161407683</v>
      </c>
      <c r="AH117" s="48">
        <v>90</v>
      </c>
      <c r="AI117" s="86">
        <f t="shared" si="107"/>
        <v>7.756302549266647</v>
      </c>
      <c r="AJ117" s="47"/>
      <c r="AK117" s="47">
        <f t="shared" si="108"/>
        <v>0.018975941637740412</v>
      </c>
      <c r="AL117" s="47"/>
      <c r="AM117" s="47"/>
      <c r="AN117" s="47"/>
      <c r="AO117" s="47"/>
      <c r="AP117" s="47"/>
      <c r="AQ117" s="87"/>
      <c r="AS117" s="1">
        <v>91</v>
      </c>
      <c r="AT117" s="99">
        <f t="shared" si="114"/>
        <v>8.838238981605345</v>
      </c>
      <c r="AU117" s="99">
        <f t="shared" si="115"/>
        <v>-8.881784197001252E-16</v>
      </c>
      <c r="AV117">
        <f t="shared" si="116"/>
        <v>7.850731444575832</v>
      </c>
      <c r="AW117">
        <f t="shared" si="117"/>
        <v>0</v>
      </c>
      <c r="AX117">
        <f aca="true" t="shared" si="139" ref="AX117:BE117">Z121</f>
        <v>9.421527771370723</v>
      </c>
      <c r="AY117">
        <f t="shared" si="139"/>
        <v>-2.6645352591003757E-15</v>
      </c>
      <c r="AZ117">
        <f t="shared" si="139"/>
        <v>10.992324098165628</v>
      </c>
      <c r="BA117">
        <f t="shared" si="139"/>
        <v>8.881784197001252E-16</v>
      </c>
      <c r="BB117">
        <f t="shared" si="139"/>
        <v>12.56312042496052</v>
      </c>
      <c r="BC117">
        <f t="shared" si="139"/>
        <v>-8.881784197001252E-16</v>
      </c>
      <c r="BD117">
        <f t="shared" si="139"/>
        <v>14.133916751755425</v>
      </c>
      <c r="BE117">
        <f t="shared" si="139"/>
        <v>2.6645352591003757E-15</v>
      </c>
      <c r="BL117"/>
      <c r="BM117"/>
      <c r="BN117"/>
      <c r="BO117"/>
      <c r="BP117"/>
      <c r="BQ117"/>
      <c r="BR117"/>
      <c r="BS117"/>
      <c r="BT117"/>
    </row>
    <row r="118" spans="19:72" ht="12">
      <c r="S118" s="50">
        <v>17</v>
      </c>
      <c r="T118" s="48">
        <f t="shared" si="121"/>
        <v>2.225</v>
      </c>
      <c r="U118" s="48">
        <f t="shared" si="122"/>
        <v>1.7</v>
      </c>
      <c r="V118" s="85">
        <f t="shared" si="94"/>
        <v>8.78032223468372</v>
      </c>
      <c r="W118" s="48">
        <f t="shared" si="95"/>
        <v>0.02348901263570724</v>
      </c>
      <c r="X118" s="48">
        <f t="shared" si="97"/>
        <v>7.794431015590598</v>
      </c>
      <c r="Y118" s="48">
        <f t="shared" si="98"/>
        <v>0.00045250812010255714</v>
      </c>
      <c r="Z118" s="74">
        <f t="shared" si="99"/>
        <v>9.371710203892816</v>
      </c>
      <c r="AA118" s="74">
        <f t="shared" si="100"/>
        <v>0.028191881816434616</v>
      </c>
      <c r="AB118" s="48">
        <f t="shared" si="101"/>
        <v>10.912165233725819</v>
      </c>
      <c r="AC118" s="48">
        <f t="shared" si="102"/>
        <v>0.06418642012206721</v>
      </c>
      <c r="AD118" s="48">
        <f t="shared" si="103"/>
        <v>12.45262026355882</v>
      </c>
      <c r="AE118" s="48">
        <f t="shared" si="104"/>
        <v>0.10018095842770247</v>
      </c>
      <c r="AF118" s="48">
        <f t="shared" si="105"/>
        <v>13.993075293391824</v>
      </c>
      <c r="AG118" s="48">
        <f t="shared" si="106"/>
        <v>0.13617549673333595</v>
      </c>
      <c r="AH118" s="48">
        <v>91</v>
      </c>
      <c r="AI118" s="86">
        <f t="shared" si="107"/>
        <v>7.794431015590598</v>
      </c>
      <c r="AJ118" s="47"/>
      <c r="AK118" s="47">
        <f t="shared" si="108"/>
        <v>0.00045250812010255714</v>
      </c>
      <c r="AL118" s="47"/>
      <c r="AM118" s="47"/>
      <c r="AN118" s="47"/>
      <c r="AO118" s="47"/>
      <c r="AP118" s="47"/>
      <c r="AQ118" s="87"/>
      <c r="AT118" s="99"/>
      <c r="BL118"/>
      <c r="BM118"/>
      <c r="BN118"/>
      <c r="BO118"/>
      <c r="BP118"/>
      <c r="BQ118"/>
      <c r="BR118"/>
      <c r="BS118"/>
      <c r="BT118"/>
    </row>
    <row r="119" spans="19:72" ht="12">
      <c r="S119" s="50">
        <v>18</v>
      </c>
      <c r="T119" s="48">
        <f t="shared" si="121"/>
        <v>2.15</v>
      </c>
      <c r="U119" s="48">
        <f t="shared" si="122"/>
        <v>1.8</v>
      </c>
      <c r="V119" s="85">
        <f t="shared" si="94"/>
        <v>8.800885798541074</v>
      </c>
      <c r="W119" s="48">
        <f t="shared" si="95"/>
        <v>0.003105667163014303</v>
      </c>
      <c r="X119" s="48">
        <f t="shared" si="97"/>
        <v>7.808142520006697</v>
      </c>
      <c r="Y119" s="48">
        <f t="shared" si="98"/>
        <v>-0.012411287271596905</v>
      </c>
      <c r="Z119" s="74">
        <f t="shared" si="99"/>
        <v>9.38906881773383</v>
      </c>
      <c r="AA119" s="74">
        <f t="shared" si="100"/>
        <v>0.005712294441377885</v>
      </c>
      <c r="AB119" s="48">
        <f t="shared" si="101"/>
        <v>10.940230190443792</v>
      </c>
      <c r="AC119" s="48">
        <f t="shared" si="102"/>
        <v>0.029957535745455566</v>
      </c>
      <c r="AD119" s="48">
        <f t="shared" si="103"/>
        <v>12.491391563153751</v>
      </c>
      <c r="AE119" s="48">
        <f t="shared" si="104"/>
        <v>0.05420277704953502</v>
      </c>
      <c r="AF119" s="48">
        <f t="shared" si="105"/>
        <v>14.042552935863714</v>
      </c>
      <c r="AG119" s="48">
        <f t="shared" si="106"/>
        <v>0.07844801835361714</v>
      </c>
      <c r="AH119" s="48">
        <v>92</v>
      </c>
      <c r="AI119" s="86">
        <f t="shared" si="107"/>
        <v>7.808142520006697</v>
      </c>
      <c r="AJ119" s="47"/>
      <c r="AK119" s="47">
        <f t="shared" si="108"/>
        <v>-0.012411287271596905</v>
      </c>
      <c r="AL119" s="47"/>
      <c r="AM119" s="47"/>
      <c r="AN119" s="47"/>
      <c r="AO119" s="47"/>
      <c r="AP119" s="47"/>
      <c r="AQ119" s="87"/>
      <c r="BL119"/>
      <c r="BM119"/>
      <c r="BN119"/>
      <c r="BO119"/>
      <c r="BP119"/>
      <c r="BQ119"/>
      <c r="BR119"/>
      <c r="BS119"/>
      <c r="BT119"/>
    </row>
    <row r="120" spans="19:72" ht="12">
      <c r="S120" s="50">
        <v>19</v>
      </c>
      <c r="T120" s="48">
        <f t="shared" si="121"/>
        <v>2.075</v>
      </c>
      <c r="U120" s="48">
        <f t="shared" si="122"/>
        <v>1.9</v>
      </c>
      <c r="V120" s="85">
        <f t="shared" si="94"/>
        <v>8.777423936085949</v>
      </c>
      <c r="W120" s="48">
        <f t="shared" si="95"/>
        <v>-0.026784464094618876</v>
      </c>
      <c r="X120" s="48">
        <f t="shared" si="97"/>
        <v>7.778397472244392</v>
      </c>
      <c r="Y120" s="48">
        <f t="shared" si="98"/>
        <v>-0.03454294131192537</v>
      </c>
      <c r="Z120" s="74">
        <f t="shared" si="99"/>
        <v>9.36244051139833</v>
      </c>
      <c r="AA120" s="74">
        <f t="shared" si="100"/>
        <v>-0.025878837709059077</v>
      </c>
      <c r="AB120" s="48">
        <f t="shared" si="101"/>
        <v>10.923419361150764</v>
      </c>
      <c r="AC120" s="48">
        <f t="shared" si="102"/>
        <v>-0.013756217057017572</v>
      </c>
      <c r="AD120" s="48">
        <f t="shared" si="103"/>
        <v>12.48439821090319</v>
      </c>
      <c r="AE120" s="48">
        <f t="shared" si="104"/>
        <v>-0.001633596404977844</v>
      </c>
      <c r="AF120" s="48">
        <f t="shared" si="105"/>
        <v>14.045377060655616</v>
      </c>
      <c r="AG120" s="48">
        <f t="shared" si="106"/>
        <v>0.010489024247060996</v>
      </c>
      <c r="AH120" s="48">
        <v>93</v>
      </c>
      <c r="AI120" s="86">
        <f t="shared" si="107"/>
        <v>7.778397472244392</v>
      </c>
      <c r="AJ120" s="47"/>
      <c r="AK120" s="47">
        <f t="shared" si="108"/>
        <v>-0.03454294131192537</v>
      </c>
      <c r="AL120" s="47"/>
      <c r="AM120" s="47"/>
      <c r="AN120" s="47"/>
      <c r="AO120" s="47"/>
      <c r="AP120" s="47"/>
      <c r="AQ120" s="87"/>
      <c r="BL120"/>
      <c r="BM120"/>
      <c r="BN120"/>
      <c r="BO120"/>
      <c r="BP120"/>
      <c r="BQ120"/>
      <c r="BR120"/>
      <c r="BS120"/>
      <c r="BT120"/>
    </row>
    <row r="121" spans="19:72" ht="12">
      <c r="S121" s="51">
        <v>20</v>
      </c>
      <c r="T121" s="48">
        <f t="shared" si="121"/>
        <v>2</v>
      </c>
      <c r="U121" s="48">
        <f t="shared" si="122"/>
        <v>2</v>
      </c>
      <c r="V121" s="85">
        <f t="shared" si="94"/>
        <v>8.838238981605345</v>
      </c>
      <c r="W121" s="48">
        <f t="shared" si="95"/>
        <v>-8.881784197001252E-16</v>
      </c>
      <c r="X121" s="48">
        <f>fNMR(X$25,Q$2,B$6,U121,T121,B$8,V$16,V$17,V$18,B$12,B$13,I$11,I$12,V$11,I$13,V$10,1)</f>
        <v>7.850731444575832</v>
      </c>
      <c r="Y121" s="48">
        <f>fNMR(X$25,Q$2,B$6,U121,T121,B$8,V$16,V$17,V$18,B$12,B$13,I$11,I$12,V$11,I$13,V$10,2)</f>
        <v>0</v>
      </c>
      <c r="Z121" s="74">
        <f t="shared" si="99"/>
        <v>9.421527771370723</v>
      </c>
      <c r="AA121" s="74">
        <f t="shared" si="100"/>
        <v>-2.6645352591003757E-15</v>
      </c>
      <c r="AB121" s="48">
        <f t="shared" si="101"/>
        <v>10.992324098165628</v>
      </c>
      <c r="AC121" s="48">
        <f t="shared" si="102"/>
        <v>8.881784197001252E-16</v>
      </c>
      <c r="AD121" s="48">
        <f t="shared" si="103"/>
        <v>12.56312042496052</v>
      </c>
      <c r="AE121" s="48">
        <f t="shared" si="104"/>
        <v>-8.881784197001252E-16</v>
      </c>
      <c r="AF121" s="48">
        <f t="shared" si="105"/>
        <v>14.133916751755425</v>
      </c>
      <c r="AG121" s="48">
        <f t="shared" si="106"/>
        <v>2.6645352591003757E-15</v>
      </c>
      <c r="AH121" s="48">
        <v>94</v>
      </c>
      <c r="AI121" s="86">
        <f t="shared" si="107"/>
        <v>7.850731444575832</v>
      </c>
      <c r="AJ121" s="47"/>
      <c r="AK121" s="47">
        <f t="shared" si="108"/>
        <v>0</v>
      </c>
      <c r="AL121" s="47"/>
      <c r="AM121" s="47"/>
      <c r="AN121" s="47"/>
      <c r="AO121" s="47"/>
      <c r="AP121" s="47"/>
      <c r="AQ121" s="87"/>
      <c r="BL121"/>
      <c r="BM121"/>
      <c r="BN121"/>
      <c r="BO121"/>
      <c r="BP121"/>
      <c r="BQ121"/>
      <c r="BR121"/>
      <c r="BS121"/>
      <c r="BT121"/>
    </row>
    <row r="122" spans="35:72" ht="12">
      <c r="AI122" s="86"/>
      <c r="AJ122" s="47"/>
      <c r="AK122" s="47"/>
      <c r="AL122" s="47"/>
      <c r="AM122" s="47"/>
      <c r="AN122" s="47"/>
      <c r="AO122" s="47"/>
      <c r="AP122" s="47"/>
      <c r="AQ122" s="87"/>
      <c r="BL122"/>
      <c r="BM122"/>
      <c r="BN122"/>
      <c r="BO122"/>
      <c r="BP122"/>
      <c r="BQ122"/>
      <c r="BR122"/>
      <c r="BS122"/>
      <c r="BT122"/>
    </row>
    <row r="123" spans="34:72" ht="12">
      <c r="AH123" s="48">
        <v>1</v>
      </c>
      <c r="AI123" s="86">
        <f>Z28</f>
        <v>-1.829698330065044</v>
      </c>
      <c r="AJ123" s="47"/>
      <c r="AK123" s="47"/>
      <c r="AL123" s="47">
        <f>AA28</f>
        <v>-1.1102230246251565E-16</v>
      </c>
      <c r="AM123" s="47"/>
      <c r="AN123" s="47"/>
      <c r="AO123" s="47"/>
      <c r="AP123" s="47"/>
      <c r="AQ123" s="87"/>
      <c r="BL123"/>
      <c r="BM123"/>
      <c r="BN123"/>
      <c r="BO123"/>
      <c r="BP123"/>
      <c r="BQ123"/>
      <c r="BR123"/>
      <c r="BS123"/>
      <c r="BT123"/>
    </row>
    <row r="124" spans="34:72" ht="12">
      <c r="AH124" s="48">
        <v>2</v>
      </c>
      <c r="AI124" s="86">
        <f aca="true" t="shared" si="140" ref="AI124:AI155">Z71</f>
        <v>-1.3754707843495826</v>
      </c>
      <c r="AJ124" s="47"/>
      <c r="AK124" s="47"/>
      <c r="AL124" s="47">
        <f aca="true" t="shared" si="141" ref="AL124:AL155">AA71</f>
        <v>0.18094730024719263</v>
      </c>
      <c r="AM124" s="47"/>
      <c r="AN124" s="47"/>
      <c r="AO124" s="47"/>
      <c r="AP124" s="47"/>
      <c r="AQ124" s="87"/>
      <c r="BL124"/>
      <c r="BM124"/>
      <c r="BN124"/>
      <c r="BO124"/>
      <c r="BP124"/>
      <c r="BQ124"/>
      <c r="BR124"/>
      <c r="BS124"/>
      <c r="BT124"/>
    </row>
    <row r="125" spans="34:72" ht="12">
      <c r="AH125" s="48">
        <v>3</v>
      </c>
      <c r="AI125" s="86">
        <f t="shared" si="140"/>
        <v>-1.3519711644309718</v>
      </c>
      <c r="AJ125" s="47"/>
      <c r="AK125" s="47"/>
      <c r="AL125" s="47">
        <f t="shared" si="141"/>
        <v>0.18969648765652425</v>
      </c>
      <c r="AM125" s="47"/>
      <c r="AN125" s="47"/>
      <c r="AO125" s="47"/>
      <c r="AP125" s="47"/>
      <c r="AQ125" s="87"/>
      <c r="BL125"/>
      <c r="BM125"/>
      <c r="BN125"/>
      <c r="BO125"/>
      <c r="BP125"/>
      <c r="BQ125"/>
      <c r="BR125"/>
      <c r="BS125"/>
      <c r="BT125"/>
    </row>
    <row r="126" spans="34:72" ht="12">
      <c r="AH126" s="48">
        <v>4</v>
      </c>
      <c r="AI126" s="86">
        <f t="shared" si="140"/>
        <v>-1.3276567338923422</v>
      </c>
      <c r="AJ126" s="47"/>
      <c r="AK126" s="47"/>
      <c r="AL126" s="47">
        <f t="shared" si="141"/>
        <v>0.19877890514834562</v>
      </c>
      <c r="AM126" s="47"/>
      <c r="AN126" s="47"/>
      <c r="AO126" s="47"/>
      <c r="AP126" s="47"/>
      <c r="AQ126" s="87"/>
      <c r="BL126"/>
      <c r="BM126"/>
      <c r="BN126"/>
      <c r="BO126"/>
      <c r="BP126"/>
      <c r="BQ126"/>
      <c r="BR126"/>
      <c r="BS126"/>
      <c r="BT126"/>
    </row>
    <row r="127" spans="34:72" ht="12">
      <c r="AH127" s="48">
        <v>5</v>
      </c>
      <c r="AI127" s="86">
        <f t="shared" si="140"/>
        <v>-1.3024275242134604</v>
      </c>
      <c r="AJ127" s="47"/>
      <c r="AK127" s="47"/>
      <c r="AL127" s="47">
        <f t="shared" si="141"/>
        <v>0.2082325829322592</v>
      </c>
      <c r="AM127" s="47"/>
      <c r="AN127" s="47"/>
      <c r="AO127" s="47"/>
      <c r="AP127" s="47"/>
      <c r="AQ127" s="87"/>
      <c r="BL127"/>
      <c r="BM127"/>
      <c r="BN127"/>
      <c r="BO127"/>
      <c r="BP127"/>
      <c r="BQ127"/>
      <c r="BR127"/>
      <c r="BS127"/>
      <c r="BT127"/>
    </row>
    <row r="128" spans="34:72" ht="12">
      <c r="AH128" s="48">
        <v>6</v>
      </c>
      <c r="AI128" s="86">
        <f t="shared" si="140"/>
        <v>-1.2761672329029805</v>
      </c>
      <c r="AJ128" s="47"/>
      <c r="AK128" s="47"/>
      <c r="AL128" s="47">
        <f t="shared" si="141"/>
        <v>0.21810127715767447</v>
      </c>
      <c r="AM128" s="47"/>
      <c r="AN128" s="47"/>
      <c r="AO128" s="47"/>
      <c r="AP128" s="47"/>
      <c r="AQ128" s="87"/>
      <c r="BL128"/>
      <c r="BM128"/>
      <c r="BN128"/>
      <c r="BO128"/>
      <c r="BP128"/>
      <c r="BQ128"/>
      <c r="BR128"/>
      <c r="BS128"/>
      <c r="BT128"/>
    </row>
    <row r="129" spans="34:72" ht="12">
      <c r="AH129" s="48">
        <v>7</v>
      </c>
      <c r="AI129" s="86">
        <f t="shared" si="140"/>
        <v>-1.2487398406309649</v>
      </c>
      <c r="AJ129" s="47"/>
      <c r="AK129" s="47"/>
      <c r="AL129" s="47">
        <f t="shared" si="141"/>
        <v>0.2284355498212034</v>
      </c>
      <c r="AM129" s="47"/>
      <c r="AN129" s="47"/>
      <c r="AO129" s="47"/>
      <c r="AP129" s="47"/>
      <c r="AQ129" s="87"/>
      <c r="BL129"/>
      <c r="BM129"/>
      <c r="BN129"/>
      <c r="BO129"/>
      <c r="BP129"/>
      <c r="BQ129"/>
      <c r="BR129"/>
      <c r="BS129"/>
      <c r="BT129"/>
    </row>
    <row r="130" spans="34:72" ht="12">
      <c r="AH130" s="48">
        <v>8</v>
      </c>
      <c r="AI130" s="86">
        <f t="shared" si="140"/>
        <v>-1.2199853685224948</v>
      </c>
      <c r="AJ130" s="47"/>
      <c r="AK130" s="47"/>
      <c r="AL130" s="47">
        <f t="shared" si="141"/>
        <v>0.2392940948356671</v>
      </c>
      <c r="AM130" s="47"/>
      <c r="AN130" s="47"/>
      <c r="AO130" s="47"/>
      <c r="AP130" s="47"/>
      <c r="AQ130" s="87"/>
      <c r="BL130"/>
      <c r="BM130"/>
      <c r="BN130"/>
      <c r="BO130"/>
      <c r="BP130"/>
      <c r="BQ130"/>
      <c r="BR130"/>
      <c r="BS130"/>
      <c r="BT130"/>
    </row>
    <row r="131" spans="34:72" ht="12">
      <c r="AH131" s="48">
        <v>9</v>
      </c>
      <c r="AI131" s="86">
        <f t="shared" si="140"/>
        <v>-1.1897145133722358</v>
      </c>
      <c r="AJ131" s="47"/>
      <c r="AK131" s="47"/>
      <c r="AL131" s="47">
        <f t="shared" si="141"/>
        <v>0.25074537622680504</v>
      </c>
      <c r="AM131" s="47"/>
      <c r="AN131" s="47"/>
      <c r="AO131" s="47"/>
      <c r="AP131" s="47"/>
      <c r="AQ131" s="87"/>
      <c r="BL131"/>
      <c r="BM131"/>
      <c r="BN131"/>
      <c r="BO131"/>
      <c r="BP131"/>
      <c r="BQ131"/>
      <c r="BR131"/>
      <c r="BS131"/>
      <c r="BT131"/>
    </row>
    <row r="132" spans="34:72" ht="12">
      <c r="AH132" s="48">
        <v>10</v>
      </c>
      <c r="AI132" s="86">
        <f t="shared" si="140"/>
        <v>-1.1577018041340663</v>
      </c>
      <c r="AJ132" s="47"/>
      <c r="AK132" s="47"/>
      <c r="AL132" s="47">
        <f t="shared" si="141"/>
        <v>0.26286966470121786</v>
      </c>
      <c r="AM132" s="47"/>
      <c r="AN132" s="47"/>
      <c r="AO132" s="47"/>
      <c r="AP132" s="47"/>
      <c r="AQ132" s="87"/>
      <c r="BL132"/>
      <c r="BM132"/>
      <c r="BN132"/>
      <c r="BO132"/>
      <c r="BP132"/>
      <c r="BQ132"/>
      <c r="BR132"/>
      <c r="BS132"/>
      <c r="BT132"/>
    </row>
    <row r="133" spans="34:72" ht="12">
      <c r="AH133" s="48">
        <v>11</v>
      </c>
      <c r="AI133" s="86">
        <f t="shared" si="140"/>
        <v>-1.1236767890093122</v>
      </c>
      <c r="AJ133" s="47"/>
      <c r="AK133" s="47"/>
      <c r="AL133" s="47">
        <f t="shared" si="141"/>
        <v>0.27576158607054646</v>
      </c>
      <c r="AM133" s="47"/>
      <c r="AN133" s="47"/>
      <c r="AO133" s="47"/>
      <c r="AP133" s="47"/>
      <c r="AQ133" s="87"/>
      <c r="BL133"/>
      <c r="BM133"/>
      <c r="BN133"/>
      <c r="BO133"/>
      <c r="BP133"/>
      <c r="BQ133"/>
      <c r="BR133"/>
      <c r="BS133"/>
      <c r="BT133"/>
    </row>
    <row r="134" spans="34:72" ht="12">
      <c r="AH134" s="48">
        <v>12</v>
      </c>
      <c r="AI134" s="86">
        <f t="shared" si="140"/>
        <v>-1.0873125695919428</v>
      </c>
      <c r="AJ134" s="47"/>
      <c r="AK134" s="47"/>
      <c r="AL134" s="47">
        <f t="shared" si="141"/>
        <v>0.28953333179856977</v>
      </c>
      <c r="AM134" s="47"/>
      <c r="AN134" s="47"/>
      <c r="AO134" s="47"/>
      <c r="AP134" s="47"/>
      <c r="AQ134" s="87"/>
      <c r="BL134"/>
      <c r="BM134"/>
      <c r="BN134"/>
      <c r="BO134"/>
      <c r="BP134"/>
      <c r="BQ134"/>
      <c r="BR134"/>
      <c r="BS134"/>
      <c r="BT134"/>
    </row>
    <row r="135" spans="34:72" ht="12">
      <c r="AH135" s="48">
        <v>13</v>
      </c>
      <c r="AI135" s="86">
        <f t="shared" si="140"/>
        <v>-1.0482107169407129</v>
      </c>
      <c r="AJ135" s="47"/>
      <c r="AK135" s="47"/>
      <c r="AL135" s="47">
        <f t="shared" si="141"/>
        <v>0.3043187317912712</v>
      </c>
      <c r="AM135" s="47"/>
      <c r="AN135" s="47"/>
      <c r="AO135" s="47"/>
      <c r="AP135" s="47"/>
      <c r="AQ135" s="87"/>
      <c r="BL135"/>
      <c r="BM135"/>
      <c r="BN135"/>
      <c r="BO135"/>
      <c r="BP135"/>
      <c r="BQ135"/>
      <c r="BR135"/>
      <c r="BS135"/>
      <c r="BT135"/>
    </row>
    <row r="136" spans="34:72" ht="12">
      <c r="AH136" s="48">
        <v>14</v>
      </c>
      <c r="AI136" s="86">
        <f t="shared" si="140"/>
        <v>-1.0058811868001922</v>
      </c>
      <c r="AJ136" s="47"/>
      <c r="AK136" s="47"/>
      <c r="AL136" s="47">
        <f t="shared" si="141"/>
        <v>0.3202784572415269</v>
      </c>
      <c r="AM136" s="47"/>
      <c r="AN136" s="47"/>
      <c r="AO136" s="47"/>
      <c r="AP136" s="47"/>
      <c r="AQ136" s="87"/>
      <c r="BL136"/>
      <c r="BM136"/>
      <c r="BN136"/>
      <c r="BO136"/>
      <c r="BP136"/>
      <c r="BQ136"/>
      <c r="BR136"/>
      <c r="BS136"/>
      <c r="BT136"/>
    </row>
    <row r="137" spans="34:72" ht="12">
      <c r="AH137" s="48">
        <v>15</v>
      </c>
      <c r="AI137" s="86">
        <f t="shared" si="140"/>
        <v>-0.9419130975938517</v>
      </c>
      <c r="AJ137" s="47"/>
      <c r="AK137" s="47"/>
      <c r="AL137" s="47">
        <f t="shared" si="141"/>
        <v>0.3428936740310684</v>
      </c>
      <c r="AM137" s="47"/>
      <c r="AN137" s="47"/>
      <c r="AO137" s="47"/>
      <c r="AP137" s="47"/>
      <c r="AQ137" s="87"/>
      <c r="BL137"/>
      <c r="BM137"/>
      <c r="BN137"/>
      <c r="BO137"/>
      <c r="BP137"/>
      <c r="BQ137"/>
      <c r="BR137"/>
      <c r="BS137"/>
      <c r="BT137"/>
    </row>
    <row r="138" spans="34:72" ht="12">
      <c r="AH138" s="48">
        <v>16</v>
      </c>
      <c r="AI138" s="86">
        <f t="shared" si="140"/>
        <v>-0.8315706613826217</v>
      </c>
      <c r="AJ138" s="47"/>
      <c r="AK138" s="47"/>
      <c r="AL138" s="47">
        <f t="shared" si="141"/>
        <v>0.37951987570834167</v>
      </c>
      <c r="AM138" s="47"/>
      <c r="AN138" s="47"/>
      <c r="AO138" s="47"/>
      <c r="AP138" s="47"/>
      <c r="AQ138" s="87"/>
      <c r="BL138"/>
      <c r="BM138"/>
      <c r="BN138"/>
      <c r="BO138"/>
      <c r="BP138"/>
      <c r="BQ138"/>
      <c r="BR138"/>
      <c r="BS138"/>
      <c r="BT138"/>
    </row>
    <row r="139" spans="34:72" ht="12">
      <c r="AH139" s="48">
        <v>17</v>
      </c>
      <c r="AI139" s="86">
        <f t="shared" si="140"/>
        <v>-0.7156552600391065</v>
      </c>
      <c r="AJ139" s="47"/>
      <c r="AK139" s="47"/>
      <c r="AL139" s="47">
        <f t="shared" si="141"/>
        <v>0.41804089771630254</v>
      </c>
      <c r="AM139" s="47"/>
      <c r="AN139" s="47"/>
      <c r="AO139" s="47"/>
      <c r="AP139" s="47"/>
      <c r="AQ139" s="87"/>
      <c r="BL139"/>
      <c r="BM139"/>
      <c r="BN139"/>
      <c r="BO139"/>
      <c r="BP139"/>
      <c r="BQ139"/>
      <c r="BR139"/>
      <c r="BS139"/>
      <c r="BT139"/>
    </row>
    <row r="140" spans="34:72" ht="12">
      <c r="AH140" s="48">
        <v>18</v>
      </c>
      <c r="AI140" s="86">
        <f t="shared" si="140"/>
        <v>-0.5929145060158929</v>
      </c>
      <c r="AJ140" s="47"/>
      <c r="AK140" s="47"/>
      <c r="AL140" s="47">
        <f t="shared" si="141"/>
        <v>0.45881486240030755</v>
      </c>
      <c r="AM140" s="47"/>
      <c r="AN140" s="47"/>
      <c r="AO140" s="47"/>
      <c r="AP140" s="47"/>
      <c r="AQ140" s="87"/>
      <c r="BL140"/>
      <c r="BM140"/>
      <c r="BN140"/>
      <c r="BO140"/>
      <c r="BP140"/>
      <c r="BQ140"/>
      <c r="BR140"/>
      <c r="BS140"/>
      <c r="BT140"/>
    </row>
    <row r="141" spans="34:72" ht="12">
      <c r="AH141" s="48">
        <v>19</v>
      </c>
      <c r="AI141" s="86">
        <f t="shared" si="140"/>
        <v>-0.46171017762065736</v>
      </c>
      <c r="AJ141" s="47"/>
      <c r="AK141" s="47"/>
      <c r="AL141" s="47">
        <f t="shared" si="141"/>
        <v>0.5022874406144477</v>
      </c>
      <c r="AM141" s="47"/>
      <c r="AN141" s="47"/>
      <c r="AO141" s="47"/>
      <c r="AP141" s="47"/>
      <c r="AQ141" s="87"/>
      <c r="BL141"/>
      <c r="BM141"/>
      <c r="BN141"/>
      <c r="BO141"/>
      <c r="BP141"/>
      <c r="BQ141"/>
      <c r="BR141"/>
      <c r="BS141"/>
      <c r="BT141"/>
    </row>
    <row r="142" spans="34:72" ht="12">
      <c r="AH142" s="48">
        <v>20</v>
      </c>
      <c r="AI142" s="86">
        <f t="shared" si="140"/>
        <v>-0.31986269789117633</v>
      </c>
      <c r="AJ142" s="47"/>
      <c r="AK142" s="47"/>
      <c r="AL142" s="47">
        <f t="shared" si="141"/>
        <v>0.5490170127374695</v>
      </c>
      <c r="AM142" s="47"/>
      <c r="AN142" s="47"/>
      <c r="AO142" s="47"/>
      <c r="AP142" s="47"/>
      <c r="AQ142" s="87"/>
      <c r="BL142"/>
      <c r="BM142"/>
      <c r="BN142"/>
      <c r="BO142"/>
      <c r="BP142"/>
      <c r="BQ142"/>
      <c r="BR142"/>
      <c r="BS142"/>
      <c r="BT142"/>
    </row>
    <row r="143" spans="34:72" ht="12">
      <c r="AH143" s="48">
        <v>21</v>
      </c>
      <c r="AI143" s="86">
        <f t="shared" si="140"/>
        <v>-0.16441596513425405</v>
      </c>
      <c r="AJ143" s="47"/>
      <c r="AK143" s="47"/>
      <c r="AL143" s="47">
        <f t="shared" si="141"/>
        <v>0.5997069253111325</v>
      </c>
      <c r="AM143" s="47"/>
      <c r="AN143" s="47"/>
      <c r="AO143" s="47"/>
      <c r="AP143" s="47"/>
      <c r="AQ143" s="87"/>
      <c r="BL143"/>
      <c r="BM143"/>
      <c r="BN143"/>
      <c r="BO143"/>
      <c r="BP143"/>
      <c r="BQ143"/>
      <c r="BR143"/>
      <c r="BS143"/>
      <c r="BT143"/>
    </row>
    <row r="144" spans="34:72" ht="12">
      <c r="AH144" s="48">
        <v>22</v>
      </c>
      <c r="AI144" s="86">
        <f t="shared" si="140"/>
        <v>0.008728301069879395</v>
      </c>
      <c r="AJ144" s="47"/>
      <c r="AK144" s="47"/>
      <c r="AL144" s="47">
        <f t="shared" si="141"/>
        <v>0.6552451811463534</v>
      </c>
      <c r="AM144" s="47"/>
      <c r="AN144" s="47"/>
      <c r="AO144" s="47"/>
      <c r="AP144" s="47"/>
      <c r="AQ144" s="87"/>
      <c r="BL144"/>
      <c r="BM144"/>
      <c r="BN144"/>
      <c r="BO144"/>
      <c r="BP144"/>
      <c r="BQ144"/>
      <c r="BR144"/>
      <c r="BS144"/>
      <c r="BT144"/>
    </row>
    <row r="145" spans="34:72" ht="12">
      <c r="AH145" s="48">
        <v>23</v>
      </c>
      <c r="AI145" s="86">
        <f t="shared" si="140"/>
        <v>0.1969766095398726</v>
      </c>
      <c r="AJ145" s="47"/>
      <c r="AK145" s="47"/>
      <c r="AL145" s="47">
        <f t="shared" si="141"/>
        <v>0.7132116044828976</v>
      </c>
      <c r="AM145" s="47"/>
      <c r="AN145" s="47"/>
      <c r="AO145" s="47"/>
      <c r="AP145" s="47"/>
      <c r="AQ145" s="87"/>
      <c r="BL145"/>
      <c r="BM145"/>
      <c r="BN145"/>
      <c r="BO145"/>
      <c r="BP145"/>
      <c r="BQ145"/>
      <c r="BR145"/>
      <c r="BS145"/>
      <c r="BT145"/>
    </row>
    <row r="146" spans="34:72" ht="12">
      <c r="AH146" s="48">
        <v>24</v>
      </c>
      <c r="AI146" s="86">
        <f t="shared" si="140"/>
        <v>0.41396584472304465</v>
      </c>
      <c r="AJ146" s="47"/>
      <c r="AK146" s="47"/>
      <c r="AL146" s="47">
        <f t="shared" si="141"/>
        <v>0.7771284702297228</v>
      </c>
      <c r="AM146" s="47"/>
      <c r="AN146" s="47"/>
      <c r="AO146" s="47"/>
      <c r="AP146" s="47"/>
      <c r="AQ146" s="87"/>
      <c r="BL146"/>
      <c r="BM146"/>
      <c r="BN146"/>
      <c r="BO146"/>
      <c r="BP146"/>
      <c r="BQ146"/>
      <c r="BR146"/>
      <c r="BS146"/>
      <c r="BT146"/>
    </row>
    <row r="147" spans="34:72" ht="12">
      <c r="AH147" s="48">
        <v>25</v>
      </c>
      <c r="AI147" s="86">
        <f t="shared" si="140"/>
        <v>0.67594887464492</v>
      </c>
      <c r="AJ147" s="47"/>
      <c r="AK147" s="47"/>
      <c r="AL147" s="47">
        <f t="shared" si="141"/>
        <v>0.8500046528276345</v>
      </c>
      <c r="AM147" s="47"/>
      <c r="AN147" s="47"/>
      <c r="AO147" s="47"/>
      <c r="AP147" s="47"/>
      <c r="AQ147" s="87"/>
      <c r="BL147"/>
      <c r="BM147"/>
      <c r="BN147"/>
      <c r="BO147"/>
      <c r="BP147"/>
      <c r="BQ147"/>
      <c r="BR147"/>
      <c r="BS147"/>
      <c r="BT147"/>
    </row>
    <row r="148" spans="34:72" ht="12">
      <c r="AH148" s="48">
        <v>26</v>
      </c>
      <c r="AI148" s="86">
        <f t="shared" si="140"/>
        <v>1.0373795052888781</v>
      </c>
      <c r="AJ148" s="47"/>
      <c r="AK148" s="47"/>
      <c r="AL148" s="47">
        <f t="shared" si="141"/>
        <v>0.9334541557535152</v>
      </c>
      <c r="AM148" s="47"/>
      <c r="AN148" s="47"/>
      <c r="AO148" s="47"/>
      <c r="AP148" s="47"/>
      <c r="AQ148" s="87"/>
      <c r="BL148"/>
      <c r="BM148"/>
      <c r="BN148"/>
      <c r="BO148"/>
      <c r="BP148"/>
      <c r="BQ148"/>
      <c r="BR148"/>
      <c r="BS148"/>
      <c r="BT148"/>
    </row>
    <row r="149" spans="34:72" ht="12">
      <c r="AH149" s="48">
        <v>27</v>
      </c>
      <c r="AI149" s="86">
        <f t="shared" si="140"/>
        <v>1.6108265538745015</v>
      </c>
      <c r="AJ149" s="47"/>
      <c r="AK149" s="47"/>
      <c r="AL149" s="47">
        <f t="shared" si="141"/>
        <v>1.028145392504812</v>
      </c>
      <c r="AM149" s="47"/>
      <c r="AN149" s="47"/>
      <c r="AO149" s="47"/>
      <c r="AP149" s="47"/>
      <c r="AQ149" s="87"/>
      <c r="BL149"/>
      <c r="BM149"/>
      <c r="BN149"/>
      <c r="BO149"/>
      <c r="BP149"/>
      <c r="BQ149"/>
      <c r="BR149"/>
      <c r="BS149"/>
      <c r="BT149"/>
    </row>
    <row r="150" spans="34:72" ht="12">
      <c r="AH150" s="48">
        <v>28</v>
      </c>
      <c r="AI150" s="86">
        <f t="shared" si="140"/>
        <v>2.3431810077590316</v>
      </c>
      <c r="AJ150" s="47"/>
      <c r="AK150" s="47"/>
      <c r="AL150" s="47">
        <f t="shared" si="141"/>
        <v>1.1304858666512192</v>
      </c>
      <c r="AM150" s="47"/>
      <c r="AN150" s="47"/>
      <c r="AO150" s="47"/>
      <c r="AP150" s="47"/>
      <c r="AQ150" s="87"/>
      <c r="BL150"/>
      <c r="BM150"/>
      <c r="BN150"/>
      <c r="BO150"/>
      <c r="BP150"/>
      <c r="BQ150"/>
      <c r="BR150"/>
      <c r="BS150"/>
      <c r="BT150"/>
    </row>
    <row r="151" spans="34:72" ht="12">
      <c r="AH151" s="48">
        <v>29</v>
      </c>
      <c r="AI151" s="86">
        <f t="shared" si="140"/>
        <v>3.4416529228833346</v>
      </c>
      <c r="AJ151" s="47"/>
      <c r="AK151" s="47"/>
      <c r="AL151" s="47">
        <f t="shared" si="141"/>
        <v>1.1917463362497638</v>
      </c>
      <c r="AM151" s="47"/>
      <c r="AN151" s="47"/>
      <c r="AO151" s="47"/>
      <c r="AP151" s="47"/>
      <c r="AQ151" s="87"/>
      <c r="BL151"/>
      <c r="BM151"/>
      <c r="BN151"/>
      <c r="BO151"/>
      <c r="BP151"/>
      <c r="BQ151"/>
      <c r="BR151"/>
      <c r="BS151"/>
      <c r="BT151"/>
    </row>
    <row r="152" spans="34:72" ht="12">
      <c r="AH152" s="48">
        <v>30</v>
      </c>
      <c r="AI152" s="86">
        <f t="shared" si="140"/>
        <v>5.215814014998336</v>
      </c>
      <c r="AJ152" s="47"/>
      <c r="AK152" s="47"/>
      <c r="AL152" s="47">
        <f t="shared" si="141"/>
        <v>1.058065624419961</v>
      </c>
      <c r="AM152" s="47"/>
      <c r="AN152" s="47"/>
      <c r="AO152" s="47"/>
      <c r="AP152" s="47"/>
      <c r="AQ152" s="87"/>
      <c r="BL152"/>
      <c r="BM152"/>
      <c r="BN152"/>
      <c r="BO152"/>
      <c r="BP152"/>
      <c r="BQ152"/>
      <c r="BR152"/>
      <c r="BS152"/>
      <c r="BT152"/>
    </row>
    <row r="153" spans="34:72" ht="12">
      <c r="AH153" s="48">
        <v>31</v>
      </c>
      <c r="AI153" s="86">
        <f t="shared" si="140"/>
        <v>7.822758638708797</v>
      </c>
      <c r="AJ153" s="47"/>
      <c r="AK153" s="47"/>
      <c r="AL153" s="47">
        <f t="shared" si="141"/>
        <v>0.5384335900143373</v>
      </c>
      <c r="AM153" s="47"/>
      <c r="AN153" s="47"/>
      <c r="AO153" s="47"/>
      <c r="AP153" s="47"/>
      <c r="AQ153" s="87"/>
      <c r="BL153"/>
      <c r="BM153"/>
      <c r="BN153"/>
      <c r="BO153"/>
      <c r="BP153"/>
      <c r="BQ153"/>
      <c r="BR153"/>
      <c r="BS153"/>
      <c r="BT153"/>
    </row>
    <row r="154" spans="34:72" ht="12">
      <c r="AH154" s="48">
        <v>32</v>
      </c>
      <c r="AI154" s="86">
        <f t="shared" si="140"/>
        <v>7.822758638708797</v>
      </c>
      <c r="AJ154" s="47"/>
      <c r="AK154" s="47"/>
      <c r="AL154" s="47">
        <f t="shared" si="141"/>
        <v>0.5384335900143373</v>
      </c>
      <c r="AM154" s="47"/>
      <c r="AN154" s="47"/>
      <c r="AO154" s="47"/>
      <c r="AP154" s="47"/>
      <c r="AQ154" s="87"/>
      <c r="BL154"/>
      <c r="BM154"/>
      <c r="BN154"/>
      <c r="BO154"/>
      <c r="BP154"/>
      <c r="BQ154"/>
      <c r="BR154"/>
      <c r="BS154"/>
      <c r="BT154"/>
    </row>
    <row r="155" spans="34:72" ht="12">
      <c r="AH155" s="48">
        <v>33</v>
      </c>
      <c r="AI155" s="86">
        <f t="shared" si="140"/>
        <v>7.96125201378816</v>
      </c>
      <c r="AJ155" s="47"/>
      <c r="AK155" s="47"/>
      <c r="AL155" s="47">
        <f t="shared" si="141"/>
        <v>0.4945139226549373</v>
      </c>
      <c r="AM155" s="47"/>
      <c r="AN155" s="47"/>
      <c r="AO155" s="47"/>
      <c r="AP155" s="47"/>
      <c r="AQ155" s="87"/>
      <c r="BL155"/>
      <c r="BM155"/>
      <c r="BN155"/>
      <c r="BO155"/>
      <c r="BP155"/>
      <c r="BQ155"/>
      <c r="BR155"/>
      <c r="BS155"/>
      <c r="BT155"/>
    </row>
    <row r="156" spans="34:72" ht="12">
      <c r="AH156" s="48">
        <v>34</v>
      </c>
      <c r="AI156" s="86">
        <f aca="true" t="shared" si="142" ref="AI156:AI173">Z103</f>
        <v>8.094123644130551</v>
      </c>
      <c r="AJ156" s="47"/>
      <c r="AK156" s="47"/>
      <c r="AL156" s="47">
        <f aca="true" t="shared" si="143" ref="AL156:AL173">AA103</f>
        <v>0.4523254176394129</v>
      </c>
      <c r="AM156" s="47"/>
      <c r="AN156" s="47"/>
      <c r="AO156" s="47"/>
      <c r="AP156" s="47"/>
      <c r="AQ156" s="87"/>
      <c r="BL156"/>
      <c r="BM156"/>
      <c r="BN156"/>
      <c r="BO156"/>
      <c r="BP156"/>
      <c r="BQ156"/>
      <c r="BR156"/>
      <c r="BS156"/>
      <c r="BT156"/>
    </row>
    <row r="157" spans="34:72" ht="12">
      <c r="AH157" s="48">
        <v>35</v>
      </c>
      <c r="AI157" s="86">
        <f t="shared" si="142"/>
        <v>8.219487325201358</v>
      </c>
      <c r="AJ157" s="47"/>
      <c r="AK157" s="47"/>
      <c r="AL157" s="47">
        <f t="shared" si="143"/>
        <v>0.41280090750125886</v>
      </c>
      <c r="AM157" s="47"/>
      <c r="AN157" s="47"/>
      <c r="AO157" s="47"/>
      <c r="AP157" s="47"/>
      <c r="AQ157" s="87"/>
      <c r="BL157"/>
      <c r="BM157"/>
      <c r="BN157"/>
      <c r="BO157"/>
      <c r="BP157"/>
      <c r="BQ157"/>
      <c r="BR157"/>
      <c r="BS157"/>
      <c r="BT157"/>
    </row>
    <row r="158" spans="34:72" ht="12">
      <c r="AH158" s="48">
        <v>36</v>
      </c>
      <c r="AI158" s="86">
        <f t="shared" si="142"/>
        <v>8.342779818367095</v>
      </c>
      <c r="AJ158" s="47"/>
      <c r="AK158" s="47"/>
      <c r="AL158" s="47">
        <f t="shared" si="143"/>
        <v>0.3732193482717867</v>
      </c>
      <c r="AM158" s="47"/>
      <c r="AN158" s="47"/>
      <c r="AO158" s="47"/>
      <c r="AP158" s="47"/>
      <c r="AQ158" s="87"/>
      <c r="BL158"/>
      <c r="BM158"/>
      <c r="BN158"/>
      <c r="BO158"/>
      <c r="BP158"/>
      <c r="BQ158"/>
      <c r="BR158"/>
      <c r="BS158"/>
      <c r="BT158"/>
    </row>
    <row r="159" spans="34:72" ht="12">
      <c r="AH159" s="48">
        <v>37</v>
      </c>
      <c r="AI159" s="86">
        <f t="shared" si="142"/>
        <v>8.455702265474862</v>
      </c>
      <c r="AJ159" s="47"/>
      <c r="AK159" s="47"/>
      <c r="AL159" s="47">
        <f t="shared" si="143"/>
        <v>0.33773806979521703</v>
      </c>
      <c r="AM159" s="47"/>
      <c r="AN159" s="47"/>
      <c r="AO159" s="47"/>
      <c r="AP159" s="47"/>
      <c r="AQ159" s="87"/>
      <c r="BL159"/>
      <c r="BM159"/>
      <c r="BN159"/>
      <c r="BO159"/>
      <c r="BP159"/>
      <c r="BQ159"/>
      <c r="BR159"/>
      <c r="BS159"/>
      <c r="BT159"/>
    </row>
    <row r="160" spans="34:72" ht="12">
      <c r="AH160" s="48">
        <v>38</v>
      </c>
      <c r="AI160" s="86">
        <f t="shared" si="142"/>
        <v>8.566476689812891</v>
      </c>
      <c r="AJ160" s="47"/>
      <c r="AK160" s="47"/>
      <c r="AL160" s="47">
        <f t="shared" si="143"/>
        <v>0.3022359831379222</v>
      </c>
      <c r="AM160" s="47"/>
      <c r="AN160" s="47"/>
      <c r="AO160" s="47"/>
      <c r="AP160" s="47"/>
      <c r="AQ160" s="87"/>
      <c r="BL160"/>
      <c r="BM160"/>
      <c r="BN160"/>
      <c r="BO160"/>
      <c r="BP160"/>
      <c r="BQ160"/>
      <c r="BR160"/>
      <c r="BS160"/>
      <c r="BT160"/>
    </row>
    <row r="161" spans="34:72" ht="12">
      <c r="AH161" s="48">
        <v>39</v>
      </c>
      <c r="AI161" s="86">
        <f t="shared" si="142"/>
        <v>8.66887597920794</v>
      </c>
      <c r="AJ161" s="47"/>
      <c r="AK161" s="47"/>
      <c r="AL161" s="47">
        <f t="shared" si="143"/>
        <v>0.2698170082271911</v>
      </c>
      <c r="AM161" s="47"/>
      <c r="AN161" s="47"/>
      <c r="AO161" s="47"/>
      <c r="AP161" s="47"/>
      <c r="AQ161" s="87"/>
      <c r="BL161"/>
      <c r="BM161"/>
      <c r="BN161"/>
      <c r="BO161"/>
      <c r="BP161"/>
      <c r="BQ161"/>
      <c r="BR161"/>
      <c r="BS161"/>
      <c r="BT161"/>
    </row>
    <row r="162" spans="34:72" ht="12">
      <c r="AH162" s="48">
        <v>40</v>
      </c>
      <c r="AI162" s="86">
        <f t="shared" si="142"/>
        <v>8.76650549932561</v>
      </c>
      <c r="AJ162" s="47"/>
      <c r="AK162" s="47"/>
      <c r="AL162" s="47">
        <f t="shared" si="143"/>
        <v>0.23867047401583186</v>
      </c>
      <c r="AM162" s="47"/>
      <c r="AN162" s="47"/>
      <c r="AO162" s="47"/>
      <c r="AP162" s="47"/>
      <c r="AQ162" s="87"/>
      <c r="BL162"/>
      <c r="BM162"/>
      <c r="BN162"/>
      <c r="BO162"/>
      <c r="BP162"/>
      <c r="BQ162"/>
      <c r="BR162"/>
      <c r="BS162"/>
      <c r="BT162"/>
    </row>
    <row r="163" spans="34:72" ht="12">
      <c r="AH163" s="48">
        <v>41</v>
      </c>
      <c r="AI163" s="86">
        <f t="shared" si="142"/>
        <v>8.85883842449259</v>
      </c>
      <c r="AJ163" s="47"/>
      <c r="AK163" s="47"/>
      <c r="AL163" s="47">
        <f t="shared" si="143"/>
        <v>0.20904347301520598</v>
      </c>
      <c r="AM163" s="47"/>
      <c r="AN163" s="47"/>
      <c r="AO163" s="47"/>
      <c r="AP163" s="47"/>
      <c r="AQ163" s="87"/>
      <c r="BL163"/>
      <c r="BM163"/>
      <c r="BN163"/>
      <c r="BO163"/>
      <c r="BP163"/>
      <c r="BQ163"/>
      <c r="BR163"/>
      <c r="BS163"/>
      <c r="BT163"/>
    </row>
    <row r="164" spans="34:72" ht="12">
      <c r="AH164" s="48">
        <v>42</v>
      </c>
      <c r="AI164" s="86">
        <f t="shared" si="142"/>
        <v>8.944997814350932</v>
      </c>
      <c r="AJ164" s="47"/>
      <c r="AK164" s="47"/>
      <c r="AL164" s="47">
        <f t="shared" si="143"/>
        <v>0.18136750833544024</v>
      </c>
      <c r="AM164" s="47"/>
      <c r="AN164" s="47"/>
      <c r="AO164" s="47"/>
      <c r="AP164" s="47"/>
      <c r="AQ164" s="87"/>
      <c r="BL164"/>
      <c r="BM164"/>
      <c r="BN164"/>
      <c r="BO164"/>
      <c r="BP164"/>
      <c r="BQ164"/>
      <c r="BR164"/>
      <c r="BS164"/>
      <c r="BT164"/>
    </row>
    <row r="165" spans="34:72" ht="12">
      <c r="AH165" s="48">
        <v>43</v>
      </c>
      <c r="AI165" s="86">
        <f t="shared" si="142"/>
        <v>9.01302891382067</v>
      </c>
      <c r="AJ165" s="47"/>
      <c r="AK165" s="47"/>
      <c r="AL165" s="47">
        <f t="shared" si="143"/>
        <v>0.16159182196997968</v>
      </c>
      <c r="AM165" s="47"/>
      <c r="AN165" s="47"/>
      <c r="AO165" s="47"/>
      <c r="AP165" s="47"/>
      <c r="AQ165" s="87"/>
      <c r="BL165"/>
      <c r="BM165"/>
      <c r="BN165"/>
      <c r="BO165"/>
      <c r="BP165"/>
      <c r="BQ165"/>
      <c r="BR165"/>
      <c r="BS165"/>
      <c r="BT165"/>
    </row>
    <row r="166" spans="34:72" ht="12">
      <c r="AH166" s="48">
        <v>44</v>
      </c>
      <c r="AI166" s="86">
        <f t="shared" si="142"/>
        <v>9.094925137730087</v>
      </c>
      <c r="AJ166" s="47"/>
      <c r="AK166" s="47"/>
      <c r="AL166" s="47">
        <f t="shared" si="143"/>
        <v>0.13372228843731016</v>
      </c>
      <c r="AM166" s="47"/>
      <c r="AN166" s="47"/>
      <c r="AO166" s="47"/>
      <c r="AP166" s="47"/>
      <c r="AQ166" s="87"/>
      <c r="BL166"/>
      <c r="BM166"/>
      <c r="BN166"/>
      <c r="BO166"/>
      <c r="BP166"/>
      <c r="BQ166"/>
      <c r="BR166"/>
      <c r="BS166"/>
      <c r="BT166"/>
    </row>
    <row r="167" spans="34:72" ht="12">
      <c r="AH167" s="48">
        <v>45</v>
      </c>
      <c r="AI167" s="86">
        <f t="shared" si="142"/>
        <v>9.161177310645872</v>
      </c>
      <c r="AJ167" s="47"/>
      <c r="AK167" s="47"/>
      <c r="AL167" s="47">
        <f t="shared" si="143"/>
        <v>0.1124289410174164</v>
      </c>
      <c r="AM167" s="47"/>
      <c r="AN167" s="47"/>
      <c r="AO167" s="47"/>
      <c r="AP167" s="47"/>
      <c r="AQ167" s="87"/>
      <c r="BL167"/>
      <c r="BM167"/>
      <c r="BN167"/>
      <c r="BO167"/>
      <c r="BP167"/>
      <c r="BQ167"/>
      <c r="BR167"/>
      <c r="BS167"/>
      <c r="BT167"/>
    </row>
    <row r="168" spans="34:72" ht="12">
      <c r="AH168" s="48">
        <v>46</v>
      </c>
      <c r="AI168" s="86">
        <f t="shared" si="142"/>
        <v>9.208251541627547</v>
      </c>
      <c r="AJ168" s="47"/>
      <c r="AK168" s="47"/>
      <c r="AL168" s="47">
        <f t="shared" si="143"/>
        <v>0.09925852237926147</v>
      </c>
      <c r="AM168" s="47"/>
      <c r="AN168" s="47"/>
      <c r="AO168" s="47"/>
      <c r="AP168" s="47"/>
      <c r="AQ168" s="87"/>
      <c r="BL168"/>
      <c r="BM168"/>
      <c r="BN168"/>
      <c r="BO168"/>
      <c r="BP168"/>
      <c r="BQ168"/>
      <c r="BR168"/>
      <c r="BS168"/>
      <c r="BT168"/>
    </row>
    <row r="169" spans="34:72" ht="12">
      <c r="AH169" s="48">
        <v>47</v>
      </c>
      <c r="AI169" s="86">
        <f t="shared" si="142"/>
        <v>9.259477522084119</v>
      </c>
      <c r="AJ169" s="47"/>
      <c r="AK169" s="47"/>
      <c r="AL169" s="47">
        <f t="shared" si="143"/>
        <v>0.08250672882477872</v>
      </c>
      <c r="AM169" s="47"/>
      <c r="AN169" s="47"/>
      <c r="AO169" s="47"/>
      <c r="AP169" s="47"/>
      <c r="AQ169" s="87"/>
      <c r="BL169"/>
      <c r="BM169"/>
      <c r="BN169"/>
      <c r="BO169"/>
      <c r="BP169"/>
      <c r="BQ169"/>
      <c r="BR169"/>
      <c r="BS169"/>
      <c r="BT169"/>
    </row>
    <row r="170" spans="34:72" ht="12">
      <c r="AH170" s="48">
        <v>48</v>
      </c>
      <c r="AI170" s="86">
        <f t="shared" si="142"/>
        <v>9.324360000645779</v>
      </c>
      <c r="AJ170" s="47"/>
      <c r="AK170" s="47"/>
      <c r="AL170" s="47">
        <f t="shared" si="143"/>
        <v>0.05458357864006125</v>
      </c>
      <c r="AM170" s="47"/>
      <c r="AN170" s="47"/>
      <c r="AO170" s="47"/>
      <c r="AP170" s="47"/>
      <c r="AQ170" s="87"/>
      <c r="BL170"/>
      <c r="BM170"/>
      <c r="BN170"/>
      <c r="BO170"/>
      <c r="BP170"/>
      <c r="BQ170"/>
      <c r="BR170"/>
      <c r="BS170"/>
      <c r="BT170"/>
    </row>
    <row r="171" spans="34:72" ht="12">
      <c r="AH171" s="48">
        <v>49</v>
      </c>
      <c r="AI171" s="86">
        <f t="shared" si="142"/>
        <v>9.371710203892816</v>
      </c>
      <c r="AJ171" s="47"/>
      <c r="AK171" s="47"/>
      <c r="AL171" s="47">
        <f t="shared" si="143"/>
        <v>0.028191881816434616</v>
      </c>
      <c r="AM171" s="47"/>
      <c r="AN171" s="47"/>
      <c r="AO171" s="47"/>
      <c r="AP171" s="47"/>
      <c r="AQ171" s="87"/>
      <c r="BL171"/>
      <c r="BM171"/>
      <c r="BN171"/>
      <c r="BO171"/>
      <c r="BP171"/>
      <c r="BQ171"/>
      <c r="BR171"/>
      <c r="BS171"/>
      <c r="BT171"/>
    </row>
    <row r="172" spans="34:72" ht="12">
      <c r="AH172" s="48">
        <v>50</v>
      </c>
      <c r="AI172" s="86">
        <f t="shared" si="142"/>
        <v>9.38906881773383</v>
      </c>
      <c r="AJ172" s="47"/>
      <c r="AK172" s="47"/>
      <c r="AL172" s="47">
        <f t="shared" si="143"/>
        <v>0.005712294441377885</v>
      </c>
      <c r="AM172" s="47"/>
      <c r="AN172" s="47"/>
      <c r="AO172" s="47"/>
      <c r="AP172" s="47"/>
      <c r="AQ172" s="87"/>
      <c r="BL172"/>
      <c r="BM172"/>
      <c r="BN172"/>
      <c r="BO172"/>
      <c r="BP172"/>
      <c r="BQ172"/>
      <c r="BR172"/>
      <c r="BS172"/>
      <c r="BT172"/>
    </row>
    <row r="173" spans="34:72" ht="12">
      <c r="AH173" s="48">
        <v>51</v>
      </c>
      <c r="AI173" s="86">
        <f t="shared" si="142"/>
        <v>9.36244051139833</v>
      </c>
      <c r="AJ173" s="47"/>
      <c r="AK173" s="47"/>
      <c r="AL173" s="47">
        <f t="shared" si="143"/>
        <v>-0.025878837709059077</v>
      </c>
      <c r="AM173" s="47"/>
      <c r="AN173" s="47"/>
      <c r="AO173" s="47"/>
      <c r="AP173" s="47"/>
      <c r="AQ173" s="87"/>
      <c r="BL173"/>
      <c r="BM173"/>
      <c r="BN173"/>
      <c r="BO173"/>
      <c r="BP173"/>
      <c r="BQ173"/>
      <c r="BR173"/>
      <c r="BS173"/>
      <c r="BT173"/>
    </row>
    <row r="174" spans="34:72" ht="12">
      <c r="AH174" s="48">
        <v>52</v>
      </c>
      <c r="AI174" s="86">
        <f aca="true" t="shared" si="144" ref="AI174:AI216">Z121</f>
        <v>9.421527771370723</v>
      </c>
      <c r="AJ174" s="47"/>
      <c r="AK174" s="47"/>
      <c r="AL174" s="47">
        <f aca="true" t="shared" si="145" ref="AL174:AL216">AA121</f>
        <v>-2.6645352591003757E-15</v>
      </c>
      <c r="AM174" s="47"/>
      <c r="AN174" s="47"/>
      <c r="AO174" s="47"/>
      <c r="AP174" s="47"/>
      <c r="AQ174" s="87"/>
      <c r="BL174"/>
      <c r="BM174"/>
      <c r="BN174"/>
      <c r="BO174"/>
      <c r="BP174"/>
      <c r="BQ174"/>
      <c r="BR174"/>
      <c r="BS174"/>
      <c r="BT174"/>
    </row>
    <row r="175" spans="34:72" ht="12">
      <c r="AH175" s="48">
        <v>53</v>
      </c>
      <c r="AI175" s="86">
        <f t="shared" si="144"/>
        <v>0</v>
      </c>
      <c r="AJ175" s="47"/>
      <c r="AK175" s="47"/>
      <c r="AL175" s="47">
        <f t="shared" si="145"/>
        <v>0</v>
      </c>
      <c r="AM175" s="47"/>
      <c r="AN175" s="47"/>
      <c r="AO175" s="47"/>
      <c r="AP175" s="47"/>
      <c r="AQ175" s="87"/>
      <c r="BL175"/>
      <c r="BM175"/>
      <c r="BN175"/>
      <c r="BO175"/>
      <c r="BP175"/>
      <c r="BQ175"/>
      <c r="BR175"/>
      <c r="BS175"/>
      <c r="BT175"/>
    </row>
    <row r="176" spans="34:72" ht="12">
      <c r="AH176" s="48">
        <v>54</v>
      </c>
      <c r="AI176" s="86">
        <f t="shared" si="144"/>
        <v>0</v>
      </c>
      <c r="AJ176" s="47"/>
      <c r="AK176" s="47"/>
      <c r="AL176" s="47">
        <f t="shared" si="145"/>
        <v>0</v>
      </c>
      <c r="AM176" s="47"/>
      <c r="AN176" s="47"/>
      <c r="AO176" s="47"/>
      <c r="AP176" s="47"/>
      <c r="AQ176" s="87"/>
      <c r="BL176"/>
      <c r="BM176"/>
      <c r="BN176"/>
      <c r="BO176"/>
      <c r="BP176"/>
      <c r="BQ176"/>
      <c r="BR176"/>
      <c r="BS176"/>
      <c r="BT176"/>
    </row>
    <row r="177" spans="34:72" ht="12">
      <c r="AH177" s="48">
        <v>55</v>
      </c>
      <c r="AI177" s="86">
        <f t="shared" si="144"/>
        <v>0</v>
      </c>
      <c r="AJ177" s="47"/>
      <c r="AK177" s="47"/>
      <c r="AL177" s="47">
        <f t="shared" si="145"/>
        <v>0</v>
      </c>
      <c r="AM177" s="47"/>
      <c r="AN177" s="47"/>
      <c r="AO177" s="47"/>
      <c r="AP177" s="47"/>
      <c r="AQ177" s="87"/>
      <c r="BL177"/>
      <c r="BM177"/>
      <c r="BN177"/>
      <c r="BO177"/>
      <c r="BP177"/>
      <c r="BQ177"/>
      <c r="BR177"/>
      <c r="BS177"/>
      <c r="BT177"/>
    </row>
    <row r="178" spans="34:72" ht="12">
      <c r="AH178" s="48">
        <v>56</v>
      </c>
      <c r="AI178" s="86">
        <f t="shared" si="144"/>
        <v>0</v>
      </c>
      <c r="AJ178" s="47"/>
      <c r="AK178" s="47"/>
      <c r="AL178" s="47">
        <f t="shared" si="145"/>
        <v>0</v>
      </c>
      <c r="AM178" s="47"/>
      <c r="AN178" s="47"/>
      <c r="AO178" s="47"/>
      <c r="AP178" s="47"/>
      <c r="AQ178" s="87"/>
      <c r="BL178"/>
      <c r="BM178"/>
      <c r="BN178"/>
      <c r="BO178"/>
      <c r="BP178"/>
      <c r="BQ178"/>
      <c r="BR178"/>
      <c r="BS178"/>
      <c r="BT178"/>
    </row>
    <row r="179" spans="34:72" ht="12">
      <c r="AH179" s="48">
        <v>57</v>
      </c>
      <c r="AI179" s="86">
        <f t="shared" si="144"/>
        <v>0</v>
      </c>
      <c r="AJ179" s="47"/>
      <c r="AK179" s="47"/>
      <c r="AL179" s="47">
        <f t="shared" si="145"/>
        <v>0</v>
      </c>
      <c r="AM179" s="47"/>
      <c r="AN179" s="47"/>
      <c r="AO179" s="47"/>
      <c r="AP179" s="47"/>
      <c r="AQ179" s="87"/>
      <c r="BL179"/>
      <c r="BM179"/>
      <c r="BN179"/>
      <c r="BO179"/>
      <c r="BP179"/>
      <c r="BQ179"/>
      <c r="BR179"/>
      <c r="BS179"/>
      <c r="BT179"/>
    </row>
    <row r="180" spans="34:72" ht="12">
      <c r="AH180" s="48">
        <v>58</v>
      </c>
      <c r="AI180" s="86">
        <f t="shared" si="144"/>
        <v>0</v>
      </c>
      <c r="AJ180" s="47"/>
      <c r="AK180" s="47"/>
      <c r="AL180" s="47">
        <f t="shared" si="145"/>
        <v>0</v>
      </c>
      <c r="AM180" s="47"/>
      <c r="AN180" s="47"/>
      <c r="AO180" s="47"/>
      <c r="AP180" s="47"/>
      <c r="AQ180" s="87"/>
      <c r="BL180"/>
      <c r="BM180"/>
      <c r="BN180"/>
      <c r="BO180"/>
      <c r="BP180"/>
      <c r="BQ180"/>
      <c r="BR180"/>
      <c r="BS180"/>
      <c r="BT180"/>
    </row>
    <row r="181" spans="34:72" ht="12">
      <c r="AH181" s="48">
        <v>59</v>
      </c>
      <c r="AI181" s="86">
        <f t="shared" si="144"/>
        <v>0</v>
      </c>
      <c r="AJ181" s="47"/>
      <c r="AK181" s="47"/>
      <c r="AL181" s="47">
        <f t="shared" si="145"/>
        <v>0</v>
      </c>
      <c r="AM181" s="47"/>
      <c r="AN181" s="47"/>
      <c r="AO181" s="47"/>
      <c r="AP181" s="47"/>
      <c r="AQ181" s="87"/>
      <c r="BL181"/>
      <c r="BM181"/>
      <c r="BN181"/>
      <c r="BO181"/>
      <c r="BP181"/>
      <c r="BQ181"/>
      <c r="BR181"/>
      <c r="BS181"/>
      <c r="BT181"/>
    </row>
    <row r="182" spans="34:72" ht="12">
      <c r="AH182" s="48">
        <v>60</v>
      </c>
      <c r="AI182" s="86">
        <f t="shared" si="144"/>
        <v>0</v>
      </c>
      <c r="AJ182" s="47"/>
      <c r="AK182" s="47"/>
      <c r="AL182" s="47">
        <f t="shared" si="145"/>
        <v>0</v>
      </c>
      <c r="AM182" s="47"/>
      <c r="AN182" s="47"/>
      <c r="AO182" s="47"/>
      <c r="AP182" s="47"/>
      <c r="AQ182" s="87"/>
      <c r="BL182"/>
      <c r="BM182"/>
      <c r="BN182"/>
      <c r="BO182"/>
      <c r="BP182"/>
      <c r="BQ182"/>
      <c r="BR182"/>
      <c r="BS182"/>
      <c r="BT182"/>
    </row>
    <row r="183" spans="34:72" ht="12">
      <c r="AH183" s="48">
        <v>61</v>
      </c>
      <c r="AI183" s="86">
        <f t="shared" si="144"/>
        <v>0</v>
      </c>
      <c r="AJ183" s="47"/>
      <c r="AK183" s="47"/>
      <c r="AL183" s="47">
        <f t="shared" si="145"/>
        <v>0</v>
      </c>
      <c r="AM183" s="47"/>
      <c r="AN183" s="47"/>
      <c r="AO183" s="47"/>
      <c r="AP183" s="47"/>
      <c r="AQ183" s="87"/>
      <c r="BL183"/>
      <c r="BM183"/>
      <c r="BN183"/>
      <c r="BO183"/>
      <c r="BP183"/>
      <c r="BQ183"/>
      <c r="BR183"/>
      <c r="BS183"/>
      <c r="BT183"/>
    </row>
    <row r="184" spans="34:72" ht="12">
      <c r="AH184" s="48">
        <v>62</v>
      </c>
      <c r="AI184" s="86">
        <f t="shared" si="144"/>
        <v>0</v>
      </c>
      <c r="AJ184" s="47"/>
      <c r="AK184" s="47"/>
      <c r="AL184" s="47">
        <f t="shared" si="145"/>
        <v>0</v>
      </c>
      <c r="AM184" s="47"/>
      <c r="AN184" s="47"/>
      <c r="AO184" s="47"/>
      <c r="AP184" s="47"/>
      <c r="AQ184" s="87"/>
      <c r="BL184"/>
      <c r="BM184"/>
      <c r="BN184"/>
      <c r="BO184"/>
      <c r="BP184"/>
      <c r="BQ184"/>
      <c r="BR184"/>
      <c r="BS184"/>
      <c r="BT184"/>
    </row>
    <row r="185" spans="34:72" ht="12">
      <c r="AH185" s="48">
        <v>63</v>
      </c>
      <c r="AI185" s="86">
        <f t="shared" si="144"/>
        <v>0</v>
      </c>
      <c r="AJ185" s="47"/>
      <c r="AK185" s="47"/>
      <c r="AL185" s="47">
        <f t="shared" si="145"/>
        <v>0</v>
      </c>
      <c r="AM185" s="47"/>
      <c r="AN185" s="47"/>
      <c r="AO185" s="47"/>
      <c r="AP185" s="47"/>
      <c r="AQ185" s="87"/>
      <c r="BL185"/>
      <c r="BM185"/>
      <c r="BN185"/>
      <c r="BO185"/>
      <c r="BP185"/>
      <c r="BQ185"/>
      <c r="BR185"/>
      <c r="BS185"/>
      <c r="BT185"/>
    </row>
    <row r="186" spans="34:72" ht="12">
      <c r="AH186" s="48">
        <v>64</v>
      </c>
      <c r="AI186" s="86">
        <f t="shared" si="144"/>
        <v>0</v>
      </c>
      <c r="AJ186" s="47"/>
      <c r="AK186" s="47"/>
      <c r="AL186" s="47">
        <f t="shared" si="145"/>
        <v>0</v>
      </c>
      <c r="AM186" s="47"/>
      <c r="AN186" s="47"/>
      <c r="AO186" s="47"/>
      <c r="AP186" s="47"/>
      <c r="AQ186" s="87"/>
      <c r="BL186"/>
      <c r="BM186"/>
      <c r="BN186"/>
      <c r="BO186"/>
      <c r="BP186"/>
      <c r="BQ186"/>
      <c r="BR186"/>
      <c r="BS186"/>
      <c r="BT186"/>
    </row>
    <row r="187" spans="34:72" ht="12">
      <c r="AH187" s="48">
        <v>65</v>
      </c>
      <c r="AI187" s="86">
        <f t="shared" si="144"/>
        <v>0</v>
      </c>
      <c r="AJ187" s="47"/>
      <c r="AK187" s="47"/>
      <c r="AL187" s="47">
        <f t="shared" si="145"/>
        <v>0</v>
      </c>
      <c r="AM187" s="47"/>
      <c r="AN187" s="47"/>
      <c r="AO187" s="47"/>
      <c r="AP187" s="47"/>
      <c r="AQ187" s="87"/>
      <c r="BL187"/>
      <c r="BM187"/>
      <c r="BN187"/>
      <c r="BO187"/>
      <c r="BP187"/>
      <c r="BQ187"/>
      <c r="BR187"/>
      <c r="BS187"/>
      <c r="BT187"/>
    </row>
    <row r="188" spans="34:72" ht="12">
      <c r="AH188" s="48">
        <v>66</v>
      </c>
      <c r="AI188" s="86">
        <f t="shared" si="144"/>
        <v>0</v>
      </c>
      <c r="AJ188" s="47"/>
      <c r="AK188" s="47"/>
      <c r="AL188" s="47">
        <f t="shared" si="145"/>
        <v>0</v>
      </c>
      <c r="AM188" s="47"/>
      <c r="AN188" s="47"/>
      <c r="AO188" s="47"/>
      <c r="AP188" s="47"/>
      <c r="AQ188" s="87"/>
      <c r="BL188"/>
      <c r="BM188"/>
      <c r="BN188"/>
      <c r="BO188"/>
      <c r="BP188"/>
      <c r="BQ188"/>
      <c r="BR188"/>
      <c r="BS188"/>
      <c r="BT188"/>
    </row>
    <row r="189" spans="34:72" ht="12">
      <c r="AH189" s="48">
        <v>67</v>
      </c>
      <c r="AI189" s="86">
        <f t="shared" si="144"/>
        <v>0</v>
      </c>
      <c r="AJ189" s="47"/>
      <c r="AK189" s="47"/>
      <c r="AL189" s="47">
        <f t="shared" si="145"/>
        <v>0</v>
      </c>
      <c r="AM189" s="47"/>
      <c r="AN189" s="47"/>
      <c r="AO189" s="47"/>
      <c r="AP189" s="47"/>
      <c r="AQ189" s="87"/>
      <c r="BL189"/>
      <c r="BM189"/>
      <c r="BN189"/>
      <c r="BO189"/>
      <c r="BP189"/>
      <c r="BQ189"/>
      <c r="BR189"/>
      <c r="BS189"/>
      <c r="BT189"/>
    </row>
    <row r="190" spans="34:72" ht="12">
      <c r="AH190" s="48">
        <v>68</v>
      </c>
      <c r="AI190" s="86">
        <f t="shared" si="144"/>
        <v>0</v>
      </c>
      <c r="AJ190" s="47"/>
      <c r="AK190" s="47"/>
      <c r="AL190" s="47">
        <f t="shared" si="145"/>
        <v>0</v>
      </c>
      <c r="AM190" s="47"/>
      <c r="AN190" s="47"/>
      <c r="AO190" s="47"/>
      <c r="AP190" s="47"/>
      <c r="AQ190" s="87"/>
      <c r="BL190"/>
      <c r="BM190"/>
      <c r="BN190"/>
      <c r="BO190"/>
      <c r="BP190"/>
      <c r="BQ190"/>
      <c r="BR190"/>
      <c r="BS190"/>
      <c r="BT190"/>
    </row>
    <row r="191" spans="34:72" ht="12">
      <c r="AH191" s="48">
        <v>69</v>
      </c>
      <c r="AI191" s="86">
        <f t="shared" si="144"/>
        <v>0</v>
      </c>
      <c r="AJ191" s="47"/>
      <c r="AK191" s="47"/>
      <c r="AL191" s="47">
        <f t="shared" si="145"/>
        <v>0</v>
      </c>
      <c r="AM191" s="47"/>
      <c r="AN191" s="47"/>
      <c r="AO191" s="47"/>
      <c r="AP191" s="47"/>
      <c r="AQ191" s="87"/>
      <c r="BL191"/>
      <c r="BM191"/>
      <c r="BN191"/>
      <c r="BO191"/>
      <c r="BP191"/>
      <c r="BQ191"/>
      <c r="BR191"/>
      <c r="BS191"/>
      <c r="BT191"/>
    </row>
    <row r="192" spans="34:72" ht="12">
      <c r="AH192" s="48">
        <v>70</v>
      </c>
      <c r="AI192" s="86">
        <f t="shared" si="144"/>
        <v>0</v>
      </c>
      <c r="AJ192" s="47"/>
      <c r="AK192" s="47"/>
      <c r="AL192" s="47">
        <f t="shared" si="145"/>
        <v>0</v>
      </c>
      <c r="AM192" s="47"/>
      <c r="AN192" s="47"/>
      <c r="AO192" s="47"/>
      <c r="AP192" s="47"/>
      <c r="AQ192" s="87"/>
      <c r="BL192"/>
      <c r="BM192"/>
      <c r="BN192"/>
      <c r="BO192"/>
      <c r="BP192"/>
      <c r="BQ192"/>
      <c r="BR192"/>
      <c r="BS192"/>
      <c r="BT192"/>
    </row>
    <row r="193" spans="34:72" ht="12">
      <c r="AH193" s="48">
        <v>71</v>
      </c>
      <c r="AI193" s="86">
        <f t="shared" si="144"/>
        <v>0</v>
      </c>
      <c r="AJ193" s="47"/>
      <c r="AK193" s="47"/>
      <c r="AL193" s="47">
        <f t="shared" si="145"/>
        <v>0</v>
      </c>
      <c r="AM193" s="47"/>
      <c r="AN193" s="47"/>
      <c r="AO193" s="47"/>
      <c r="AP193" s="47"/>
      <c r="AQ193" s="87"/>
      <c r="BL193"/>
      <c r="BM193"/>
      <c r="BN193"/>
      <c r="BO193"/>
      <c r="BP193"/>
      <c r="BQ193"/>
      <c r="BR193"/>
      <c r="BS193"/>
      <c r="BT193"/>
    </row>
    <row r="194" spans="34:72" ht="12">
      <c r="AH194" s="48">
        <v>72</v>
      </c>
      <c r="AI194" s="86">
        <f t="shared" si="144"/>
        <v>0</v>
      </c>
      <c r="AJ194" s="47"/>
      <c r="AK194" s="47"/>
      <c r="AL194" s="47">
        <f t="shared" si="145"/>
        <v>0</v>
      </c>
      <c r="AM194" s="47"/>
      <c r="AN194" s="47"/>
      <c r="AO194" s="47"/>
      <c r="AP194" s="47"/>
      <c r="AQ194" s="87"/>
      <c r="BL194"/>
      <c r="BM194"/>
      <c r="BN194"/>
      <c r="BO194"/>
      <c r="BP194"/>
      <c r="BQ194"/>
      <c r="BR194"/>
      <c r="BS194"/>
      <c r="BT194"/>
    </row>
    <row r="195" spans="34:72" ht="12">
      <c r="AH195" s="48">
        <v>73</v>
      </c>
      <c r="AI195" s="86">
        <f t="shared" si="144"/>
        <v>0</v>
      </c>
      <c r="AJ195" s="47"/>
      <c r="AK195" s="47"/>
      <c r="AL195" s="47">
        <f t="shared" si="145"/>
        <v>0</v>
      </c>
      <c r="AM195" s="47"/>
      <c r="AN195" s="47"/>
      <c r="AO195" s="47"/>
      <c r="AP195" s="47"/>
      <c r="AQ195" s="87"/>
      <c r="BL195"/>
      <c r="BM195"/>
      <c r="BN195"/>
      <c r="BO195"/>
      <c r="BP195"/>
      <c r="BQ195"/>
      <c r="BR195"/>
      <c r="BS195"/>
      <c r="BT195"/>
    </row>
    <row r="196" spans="34:72" ht="12">
      <c r="AH196" s="48">
        <v>74</v>
      </c>
      <c r="AI196" s="86">
        <f t="shared" si="144"/>
        <v>0</v>
      </c>
      <c r="AJ196" s="47"/>
      <c r="AK196" s="47"/>
      <c r="AL196" s="47">
        <f t="shared" si="145"/>
        <v>0</v>
      </c>
      <c r="AM196" s="47"/>
      <c r="AN196" s="47"/>
      <c r="AO196" s="47"/>
      <c r="AP196" s="47"/>
      <c r="AQ196" s="87"/>
      <c r="BL196"/>
      <c r="BM196"/>
      <c r="BN196"/>
      <c r="BO196"/>
      <c r="BP196"/>
      <c r="BQ196"/>
      <c r="BR196"/>
      <c r="BS196"/>
      <c r="BT196"/>
    </row>
    <row r="197" spans="34:72" ht="12">
      <c r="AH197" s="48">
        <v>75</v>
      </c>
      <c r="AI197" s="86">
        <f t="shared" si="144"/>
        <v>0</v>
      </c>
      <c r="AJ197" s="47"/>
      <c r="AK197" s="47"/>
      <c r="AL197" s="47">
        <f t="shared" si="145"/>
        <v>0</v>
      </c>
      <c r="AM197" s="47"/>
      <c r="AN197" s="47"/>
      <c r="AO197" s="47"/>
      <c r="AP197" s="47"/>
      <c r="AQ197" s="87"/>
      <c r="BL197"/>
      <c r="BM197"/>
      <c r="BN197"/>
      <c r="BO197"/>
      <c r="BP197"/>
      <c r="BQ197"/>
      <c r="BR197"/>
      <c r="BS197"/>
      <c r="BT197"/>
    </row>
    <row r="198" spans="34:72" ht="12">
      <c r="AH198" s="48">
        <v>76</v>
      </c>
      <c r="AI198" s="86">
        <f t="shared" si="144"/>
        <v>0</v>
      </c>
      <c r="AJ198" s="47"/>
      <c r="AK198" s="47"/>
      <c r="AL198" s="47">
        <f t="shared" si="145"/>
        <v>0</v>
      </c>
      <c r="AM198" s="47"/>
      <c r="AN198" s="47"/>
      <c r="AO198" s="47"/>
      <c r="AP198" s="47"/>
      <c r="AQ198" s="87"/>
      <c r="BL198"/>
      <c r="BM198"/>
      <c r="BN198"/>
      <c r="BO198"/>
      <c r="BP198"/>
      <c r="BQ198"/>
      <c r="BR198"/>
      <c r="BS198"/>
      <c r="BT198"/>
    </row>
    <row r="199" spans="34:72" ht="12">
      <c r="AH199" s="48">
        <v>77</v>
      </c>
      <c r="AI199" s="86">
        <f t="shared" si="144"/>
        <v>0</v>
      </c>
      <c r="AJ199" s="47"/>
      <c r="AK199" s="47"/>
      <c r="AL199" s="47">
        <f t="shared" si="145"/>
        <v>0</v>
      </c>
      <c r="AM199" s="47"/>
      <c r="AN199" s="47"/>
      <c r="AO199" s="47"/>
      <c r="AP199" s="47"/>
      <c r="AQ199" s="87"/>
      <c r="BL199"/>
      <c r="BM199"/>
      <c r="BN199"/>
      <c r="BO199"/>
      <c r="BP199"/>
      <c r="BQ199"/>
      <c r="BR199"/>
      <c r="BS199"/>
      <c r="BT199"/>
    </row>
    <row r="200" spans="34:72" ht="12">
      <c r="AH200" s="48">
        <v>78</v>
      </c>
      <c r="AI200" s="86">
        <f t="shared" si="144"/>
        <v>0</v>
      </c>
      <c r="AJ200" s="47"/>
      <c r="AK200" s="47"/>
      <c r="AL200" s="47">
        <f t="shared" si="145"/>
        <v>0</v>
      </c>
      <c r="AM200" s="47"/>
      <c r="AN200" s="47"/>
      <c r="AO200" s="47"/>
      <c r="AP200" s="47"/>
      <c r="AQ200" s="87"/>
      <c r="BL200"/>
      <c r="BM200"/>
      <c r="BN200"/>
      <c r="BO200"/>
      <c r="BP200"/>
      <c r="BQ200"/>
      <c r="BR200"/>
      <c r="BS200"/>
      <c r="BT200"/>
    </row>
    <row r="201" spans="34:72" ht="12">
      <c r="AH201" s="48">
        <v>79</v>
      </c>
      <c r="AI201" s="86">
        <f t="shared" si="144"/>
        <v>0</v>
      </c>
      <c r="AJ201" s="47"/>
      <c r="AK201" s="47"/>
      <c r="AL201" s="47">
        <f t="shared" si="145"/>
        <v>0</v>
      </c>
      <c r="AM201" s="47"/>
      <c r="AN201" s="47"/>
      <c r="AO201" s="47"/>
      <c r="AP201" s="47"/>
      <c r="AQ201" s="87"/>
      <c r="BL201"/>
      <c r="BM201"/>
      <c r="BN201"/>
      <c r="BO201"/>
      <c r="BP201"/>
      <c r="BQ201"/>
      <c r="BR201"/>
      <c r="BS201"/>
      <c r="BT201"/>
    </row>
    <row r="202" spans="34:72" ht="12">
      <c r="AH202" s="48">
        <v>80</v>
      </c>
      <c r="AI202" s="86">
        <f t="shared" si="144"/>
        <v>0</v>
      </c>
      <c r="AJ202" s="47"/>
      <c r="AK202" s="47"/>
      <c r="AL202" s="47">
        <f t="shared" si="145"/>
        <v>0</v>
      </c>
      <c r="AM202" s="47"/>
      <c r="AN202" s="47"/>
      <c r="AO202" s="47"/>
      <c r="AP202" s="47"/>
      <c r="AQ202" s="87"/>
      <c r="BL202"/>
      <c r="BM202"/>
      <c r="BN202"/>
      <c r="BO202"/>
      <c r="BP202"/>
      <c r="BQ202"/>
      <c r="BR202"/>
      <c r="BS202"/>
      <c r="BT202"/>
    </row>
    <row r="203" spans="34:72" ht="12">
      <c r="AH203" s="48">
        <v>81</v>
      </c>
      <c r="AI203" s="86">
        <f t="shared" si="144"/>
        <v>0</v>
      </c>
      <c r="AJ203" s="47"/>
      <c r="AK203" s="47"/>
      <c r="AL203" s="47">
        <f t="shared" si="145"/>
        <v>0</v>
      </c>
      <c r="AM203" s="47"/>
      <c r="AN203" s="47"/>
      <c r="AO203" s="47"/>
      <c r="AP203" s="47"/>
      <c r="AQ203" s="87"/>
      <c r="BL203"/>
      <c r="BM203"/>
      <c r="BN203"/>
      <c r="BO203"/>
      <c r="BP203"/>
      <c r="BQ203"/>
      <c r="BR203"/>
      <c r="BS203"/>
      <c r="BT203"/>
    </row>
    <row r="204" spans="34:72" ht="12">
      <c r="AH204" s="48">
        <v>82</v>
      </c>
      <c r="AI204" s="86">
        <f t="shared" si="144"/>
        <v>0</v>
      </c>
      <c r="AJ204" s="47"/>
      <c r="AK204" s="47"/>
      <c r="AL204" s="47">
        <f t="shared" si="145"/>
        <v>0</v>
      </c>
      <c r="AM204" s="47"/>
      <c r="AN204" s="47"/>
      <c r="AO204" s="47"/>
      <c r="AP204" s="47"/>
      <c r="AQ204" s="87"/>
      <c r="BL204"/>
      <c r="BM204"/>
      <c r="BN204"/>
      <c r="BO204"/>
      <c r="BP204"/>
      <c r="BQ204"/>
      <c r="BR204"/>
      <c r="BS204"/>
      <c r="BT204"/>
    </row>
    <row r="205" spans="34:72" ht="12">
      <c r="AH205" s="48">
        <v>83</v>
      </c>
      <c r="AI205" s="86">
        <f t="shared" si="144"/>
        <v>0</v>
      </c>
      <c r="AJ205" s="47"/>
      <c r="AK205" s="47"/>
      <c r="AL205" s="47">
        <f t="shared" si="145"/>
        <v>0</v>
      </c>
      <c r="AM205" s="47"/>
      <c r="AN205" s="47"/>
      <c r="AO205" s="47"/>
      <c r="AP205" s="47"/>
      <c r="AQ205" s="87"/>
      <c r="BL205"/>
      <c r="BM205"/>
      <c r="BN205"/>
      <c r="BO205"/>
      <c r="BP205"/>
      <c r="BQ205"/>
      <c r="BR205"/>
      <c r="BS205"/>
      <c r="BT205"/>
    </row>
    <row r="206" spans="34:72" ht="12">
      <c r="AH206" s="48">
        <v>84</v>
      </c>
      <c r="AI206" s="86">
        <f t="shared" si="144"/>
        <v>0</v>
      </c>
      <c r="AJ206" s="47"/>
      <c r="AK206" s="47"/>
      <c r="AL206" s="47">
        <f t="shared" si="145"/>
        <v>0</v>
      </c>
      <c r="AM206" s="47"/>
      <c r="AN206" s="47"/>
      <c r="AO206" s="47"/>
      <c r="AP206" s="47"/>
      <c r="AQ206" s="87"/>
      <c r="BL206"/>
      <c r="BM206"/>
      <c r="BN206"/>
      <c r="BO206"/>
      <c r="BP206"/>
      <c r="BQ206"/>
      <c r="BR206"/>
      <c r="BS206"/>
      <c r="BT206"/>
    </row>
    <row r="207" spans="34:72" ht="12">
      <c r="AH207" s="48">
        <v>85</v>
      </c>
      <c r="AI207" s="86">
        <f t="shared" si="144"/>
        <v>0</v>
      </c>
      <c r="AJ207" s="47"/>
      <c r="AK207" s="47"/>
      <c r="AL207" s="47">
        <f t="shared" si="145"/>
        <v>0</v>
      </c>
      <c r="AM207" s="47"/>
      <c r="AN207" s="47"/>
      <c r="AO207" s="47"/>
      <c r="AP207" s="47"/>
      <c r="AQ207" s="87"/>
      <c r="BL207"/>
      <c r="BM207"/>
      <c r="BN207"/>
      <c r="BO207"/>
      <c r="BP207"/>
      <c r="BQ207"/>
      <c r="BR207"/>
      <c r="BS207"/>
      <c r="BT207"/>
    </row>
    <row r="208" spans="34:72" ht="12">
      <c r="AH208" s="48">
        <v>86</v>
      </c>
      <c r="AI208" s="86">
        <f t="shared" si="144"/>
        <v>0</v>
      </c>
      <c r="AJ208" s="47"/>
      <c r="AK208" s="47"/>
      <c r="AL208" s="47">
        <f t="shared" si="145"/>
        <v>0</v>
      </c>
      <c r="AM208" s="47"/>
      <c r="AN208" s="47"/>
      <c r="AO208" s="47"/>
      <c r="AP208" s="47"/>
      <c r="AQ208" s="87"/>
      <c r="BL208"/>
      <c r="BM208"/>
      <c r="BN208"/>
      <c r="BO208"/>
      <c r="BP208"/>
      <c r="BQ208"/>
      <c r="BR208"/>
      <c r="BS208"/>
      <c r="BT208"/>
    </row>
    <row r="209" spans="34:72" ht="12">
      <c r="AH209" s="48">
        <v>87</v>
      </c>
      <c r="AI209" s="86">
        <f t="shared" si="144"/>
        <v>0</v>
      </c>
      <c r="AJ209" s="47"/>
      <c r="AK209" s="47"/>
      <c r="AL209" s="47">
        <f t="shared" si="145"/>
        <v>0</v>
      </c>
      <c r="AM209" s="47"/>
      <c r="AN209" s="47"/>
      <c r="AO209" s="47"/>
      <c r="AP209" s="47"/>
      <c r="AQ209" s="87"/>
      <c r="BL209"/>
      <c r="BM209"/>
      <c r="BN209"/>
      <c r="BO209"/>
      <c r="BP209"/>
      <c r="BQ209"/>
      <c r="BR209"/>
      <c r="BS209"/>
      <c r="BT209"/>
    </row>
    <row r="210" spans="34:72" ht="12">
      <c r="AH210" s="48">
        <v>88</v>
      </c>
      <c r="AI210" s="86">
        <f t="shared" si="144"/>
        <v>0</v>
      </c>
      <c r="AJ210" s="47"/>
      <c r="AK210" s="47"/>
      <c r="AL210" s="47">
        <f t="shared" si="145"/>
        <v>0</v>
      </c>
      <c r="AM210" s="47"/>
      <c r="AN210" s="47"/>
      <c r="AO210" s="47"/>
      <c r="AP210" s="47"/>
      <c r="AQ210" s="87"/>
      <c r="BL210"/>
      <c r="BM210"/>
      <c r="BN210"/>
      <c r="BO210"/>
      <c r="BP210"/>
      <c r="BQ210"/>
      <c r="BR210"/>
      <c r="BS210"/>
      <c r="BT210"/>
    </row>
    <row r="211" spans="34:72" ht="12">
      <c r="AH211" s="48">
        <v>89</v>
      </c>
      <c r="AI211" s="86">
        <f t="shared" si="144"/>
        <v>0</v>
      </c>
      <c r="AJ211" s="47"/>
      <c r="AK211" s="47"/>
      <c r="AL211" s="47">
        <f t="shared" si="145"/>
        <v>0</v>
      </c>
      <c r="AM211" s="47"/>
      <c r="AN211" s="47"/>
      <c r="AO211" s="47"/>
      <c r="AP211" s="47"/>
      <c r="AQ211" s="87"/>
      <c r="BL211"/>
      <c r="BM211"/>
      <c r="BN211"/>
      <c r="BO211"/>
      <c r="BP211"/>
      <c r="BQ211"/>
      <c r="BR211"/>
      <c r="BS211"/>
      <c r="BT211"/>
    </row>
    <row r="212" spans="34:72" ht="12">
      <c r="AH212" s="48">
        <v>90</v>
      </c>
      <c r="AI212" s="86">
        <f t="shared" si="144"/>
        <v>0</v>
      </c>
      <c r="AJ212" s="47"/>
      <c r="AK212" s="47"/>
      <c r="AL212" s="47">
        <f t="shared" si="145"/>
        <v>0</v>
      </c>
      <c r="AM212" s="47"/>
      <c r="AN212" s="47"/>
      <c r="AO212" s="47"/>
      <c r="AP212" s="47"/>
      <c r="AQ212" s="87"/>
      <c r="BL212"/>
      <c r="BM212"/>
      <c r="BN212"/>
      <c r="BO212"/>
      <c r="BP212"/>
      <c r="BQ212"/>
      <c r="BR212"/>
      <c r="BS212"/>
      <c r="BT212"/>
    </row>
    <row r="213" spans="34:72" ht="12">
      <c r="AH213" s="48">
        <v>91</v>
      </c>
      <c r="AI213" s="86">
        <f t="shared" si="144"/>
        <v>0</v>
      </c>
      <c r="AJ213" s="47"/>
      <c r="AK213" s="47"/>
      <c r="AL213" s="47">
        <f t="shared" si="145"/>
        <v>0</v>
      </c>
      <c r="AM213" s="47"/>
      <c r="AN213" s="47"/>
      <c r="AO213" s="47"/>
      <c r="AP213" s="47"/>
      <c r="AQ213" s="87"/>
      <c r="BL213"/>
      <c r="BM213"/>
      <c r="BN213"/>
      <c r="BO213"/>
      <c r="BP213"/>
      <c r="BQ213"/>
      <c r="BR213"/>
      <c r="BS213"/>
      <c r="BT213"/>
    </row>
    <row r="214" spans="34:72" ht="12">
      <c r="AH214" s="48">
        <v>92</v>
      </c>
      <c r="AI214" s="86">
        <f t="shared" si="144"/>
        <v>0</v>
      </c>
      <c r="AJ214" s="47"/>
      <c r="AK214" s="47"/>
      <c r="AL214" s="47">
        <f t="shared" si="145"/>
        <v>0</v>
      </c>
      <c r="AM214" s="47"/>
      <c r="AN214" s="47"/>
      <c r="AO214" s="47"/>
      <c r="AP214" s="47"/>
      <c r="AQ214" s="87"/>
      <c r="BL214"/>
      <c r="BM214"/>
      <c r="BN214"/>
      <c r="BO214"/>
      <c r="BP214"/>
      <c r="BQ214"/>
      <c r="BR214"/>
      <c r="BS214"/>
      <c r="BT214"/>
    </row>
    <row r="215" spans="34:72" ht="12">
      <c r="AH215" s="48">
        <v>93</v>
      </c>
      <c r="AI215" s="86">
        <f t="shared" si="144"/>
        <v>0</v>
      </c>
      <c r="AJ215" s="47"/>
      <c r="AK215" s="47"/>
      <c r="AL215" s="47">
        <f t="shared" si="145"/>
        <v>0</v>
      </c>
      <c r="AM215" s="47"/>
      <c r="AN215" s="47"/>
      <c r="AO215" s="47"/>
      <c r="AP215" s="47"/>
      <c r="AQ215" s="87"/>
      <c r="BL215"/>
      <c r="BM215"/>
      <c r="BN215"/>
      <c r="BO215"/>
      <c r="BP215"/>
      <c r="BQ215"/>
      <c r="BR215"/>
      <c r="BS215"/>
      <c r="BT215"/>
    </row>
    <row r="216" spans="34:72" ht="12">
      <c r="AH216" s="48">
        <v>94</v>
      </c>
      <c r="AI216" s="86">
        <f t="shared" si="144"/>
        <v>0</v>
      </c>
      <c r="AJ216" s="47"/>
      <c r="AK216" s="47"/>
      <c r="AL216" s="47">
        <f t="shared" si="145"/>
        <v>0</v>
      </c>
      <c r="AM216" s="47"/>
      <c r="AN216" s="47"/>
      <c r="AO216" s="47"/>
      <c r="AP216" s="47"/>
      <c r="AQ216" s="87"/>
      <c r="BL216"/>
      <c r="BM216"/>
      <c r="BN216"/>
      <c r="BO216"/>
      <c r="BP216"/>
      <c r="BQ216"/>
      <c r="BR216"/>
      <c r="BS216"/>
      <c r="BT216"/>
    </row>
    <row r="217" spans="35:72" ht="12">
      <c r="AI217" s="86"/>
      <c r="AJ217" s="47"/>
      <c r="AK217" s="47"/>
      <c r="AL217" s="47"/>
      <c r="AM217" s="47"/>
      <c r="AN217" s="47"/>
      <c r="AO217" s="47"/>
      <c r="AP217" s="47"/>
      <c r="AQ217" s="87"/>
      <c r="BL217"/>
      <c r="BM217"/>
      <c r="BN217"/>
      <c r="BO217"/>
      <c r="BP217"/>
      <c r="BQ217"/>
      <c r="BR217"/>
      <c r="BS217"/>
      <c r="BT217"/>
    </row>
    <row r="218" spans="35:72" ht="12">
      <c r="AI218" s="86"/>
      <c r="AJ218" s="47"/>
      <c r="AK218" s="47"/>
      <c r="AL218" s="47"/>
      <c r="AM218" s="47"/>
      <c r="AN218" s="47"/>
      <c r="AO218" s="47"/>
      <c r="AP218" s="47"/>
      <c r="AQ218" s="87"/>
      <c r="BL218"/>
      <c r="BM218"/>
      <c r="BN218"/>
      <c r="BO218"/>
      <c r="BP218"/>
      <c r="BQ218"/>
      <c r="BR218"/>
      <c r="BS218"/>
      <c r="BT218"/>
    </row>
    <row r="219" spans="34:72" ht="12">
      <c r="AH219" s="48">
        <v>1</v>
      </c>
      <c r="AI219" s="86">
        <f>AB28</f>
        <v>-3.659396660130088</v>
      </c>
      <c r="AJ219" s="47"/>
      <c r="AK219" s="47"/>
      <c r="AL219" s="47"/>
      <c r="AM219" s="47">
        <f>AC28</f>
        <v>-2.220446049250313E-16</v>
      </c>
      <c r="AN219" s="47"/>
      <c r="AO219" s="47"/>
      <c r="AP219" s="47"/>
      <c r="AQ219" s="87"/>
      <c r="BL219"/>
      <c r="BM219"/>
      <c r="BN219"/>
      <c r="BO219"/>
      <c r="BP219"/>
      <c r="BQ219"/>
      <c r="BR219"/>
      <c r="BS219"/>
      <c r="BT219"/>
    </row>
    <row r="220" spans="34:72" ht="12">
      <c r="AH220" s="48">
        <v>2</v>
      </c>
      <c r="AI220" s="86">
        <f aca="true" t="shared" si="146" ref="AI220:AI283">AB29</f>
        <v>-3.6529706751568356</v>
      </c>
      <c r="AJ220" s="47"/>
      <c r="AK220" s="47"/>
      <c r="AL220" s="47"/>
      <c r="AM220" s="47">
        <f aca="true" t="shared" si="147" ref="AM220:AM283">AC29</f>
        <v>0.0011335437492816514</v>
      </c>
      <c r="AN220" s="47"/>
      <c r="AO220" s="47"/>
      <c r="AP220" s="47"/>
      <c r="AQ220" s="87"/>
      <c r="BL220"/>
      <c r="BM220"/>
      <c r="BN220"/>
      <c r="BO220"/>
      <c r="BP220"/>
      <c r="BQ220"/>
      <c r="BR220"/>
      <c r="BS220"/>
      <c r="BT220"/>
    </row>
    <row r="221" spans="34:72" ht="12">
      <c r="AH221" s="48">
        <v>3</v>
      </c>
      <c r="AI221" s="86">
        <f t="shared" si="146"/>
        <v>-3.646544690183583</v>
      </c>
      <c r="AJ221" s="47"/>
      <c r="AK221" s="47"/>
      <c r="AL221" s="47"/>
      <c r="AM221" s="47">
        <f t="shared" si="147"/>
        <v>0.002267087498563747</v>
      </c>
      <c r="AN221" s="47"/>
      <c r="AO221" s="47"/>
      <c r="AP221" s="47"/>
      <c r="AQ221" s="87"/>
      <c r="BL221"/>
      <c r="BM221"/>
      <c r="BN221"/>
      <c r="BO221"/>
      <c r="BP221"/>
      <c r="BQ221"/>
      <c r="BR221"/>
      <c r="BS221"/>
      <c r="BT221"/>
    </row>
    <row r="222" spans="34:72" ht="12">
      <c r="AH222" s="48">
        <v>4</v>
      </c>
      <c r="AI222" s="86">
        <f t="shared" si="146"/>
        <v>-3.6401187052103325</v>
      </c>
      <c r="AJ222" s="47"/>
      <c r="AK222" s="47"/>
      <c r="AL222" s="47"/>
      <c r="AM222" s="47">
        <f t="shared" si="147"/>
        <v>0.003400631247844954</v>
      </c>
      <c r="AN222" s="47"/>
      <c r="AO222" s="47"/>
      <c r="AP222" s="47"/>
      <c r="AQ222" s="87"/>
      <c r="BL222"/>
      <c r="BM222"/>
      <c r="BN222"/>
      <c r="BO222"/>
      <c r="BP222"/>
      <c r="BQ222"/>
      <c r="BR222"/>
      <c r="BS222"/>
      <c r="BT222"/>
    </row>
    <row r="223" spans="34:72" ht="12">
      <c r="AH223" s="48">
        <v>5</v>
      </c>
      <c r="AI223" s="86">
        <f t="shared" si="146"/>
        <v>-3.63369272023708</v>
      </c>
      <c r="AJ223" s="47"/>
      <c r="AK223" s="47"/>
      <c r="AL223" s="47"/>
      <c r="AM223" s="47">
        <f t="shared" si="147"/>
        <v>0.0045341749971268275</v>
      </c>
      <c r="AN223" s="47"/>
      <c r="AO223" s="47"/>
      <c r="AP223" s="47"/>
      <c r="AQ223" s="87"/>
      <c r="BL223"/>
      <c r="BM223"/>
      <c r="BN223"/>
      <c r="BO223"/>
      <c r="BP223"/>
      <c r="BQ223"/>
      <c r="BR223"/>
      <c r="BS223"/>
      <c r="BT223"/>
    </row>
    <row r="224" spans="34:72" ht="12">
      <c r="AH224" s="48">
        <v>6</v>
      </c>
      <c r="AI224" s="86">
        <f t="shared" si="146"/>
        <v>-3.6272667352638277</v>
      </c>
      <c r="AJ224" s="47"/>
      <c r="AK224" s="47"/>
      <c r="AL224" s="47"/>
      <c r="AM224" s="47">
        <f t="shared" si="147"/>
        <v>0.005667718746408701</v>
      </c>
      <c r="AN224" s="47"/>
      <c r="AO224" s="47"/>
      <c r="AP224" s="47"/>
      <c r="AQ224" s="87"/>
      <c r="BL224"/>
      <c r="BM224"/>
      <c r="BN224"/>
      <c r="BO224"/>
      <c r="BP224"/>
      <c r="BQ224"/>
      <c r="BR224"/>
      <c r="BS224"/>
      <c r="BT224"/>
    </row>
    <row r="225" spans="34:72" ht="12">
      <c r="AH225" s="48">
        <v>7</v>
      </c>
      <c r="AI225" s="86">
        <f t="shared" si="146"/>
        <v>-3.6208407502905766</v>
      </c>
      <c r="AJ225" s="47"/>
      <c r="AK225" s="47"/>
      <c r="AL225" s="47"/>
      <c r="AM225" s="47">
        <f t="shared" si="147"/>
        <v>0.006801262495689908</v>
      </c>
      <c r="AN225" s="47"/>
      <c r="AO225" s="47"/>
      <c r="AP225" s="47"/>
      <c r="AQ225" s="87"/>
      <c r="BL225"/>
      <c r="BM225"/>
      <c r="BN225"/>
      <c r="BO225"/>
      <c r="BP225"/>
      <c r="BQ225"/>
      <c r="BR225"/>
      <c r="BS225"/>
      <c r="BT225"/>
    </row>
    <row r="226" spans="34:72" ht="12">
      <c r="AH226" s="48">
        <v>8</v>
      </c>
      <c r="AI226" s="86">
        <f t="shared" si="146"/>
        <v>-3.614414765317325</v>
      </c>
      <c r="AJ226" s="47"/>
      <c r="AK226" s="47"/>
      <c r="AL226" s="47"/>
      <c r="AM226" s="47">
        <f t="shared" si="147"/>
        <v>0.007934806244971115</v>
      </c>
      <c r="AN226" s="47"/>
      <c r="AO226" s="47"/>
      <c r="AP226" s="47"/>
      <c r="AQ226" s="87"/>
      <c r="BL226"/>
      <c r="BM226"/>
      <c r="BN226"/>
      <c r="BO226"/>
      <c r="BP226"/>
      <c r="BQ226"/>
      <c r="BR226"/>
      <c r="BS226"/>
      <c r="BT226"/>
    </row>
    <row r="227" spans="34:72" ht="12">
      <c r="AH227" s="48">
        <v>9</v>
      </c>
      <c r="AI227" s="86">
        <f t="shared" si="146"/>
        <v>-3.6079887803440727</v>
      </c>
      <c r="AJ227" s="47"/>
      <c r="AK227" s="47"/>
      <c r="AL227" s="47"/>
      <c r="AM227" s="47">
        <f t="shared" si="147"/>
        <v>0.009068349994252989</v>
      </c>
      <c r="AN227" s="47"/>
      <c r="AO227" s="47"/>
      <c r="AP227" s="47"/>
      <c r="AQ227" s="87"/>
      <c r="BL227"/>
      <c r="BM227"/>
      <c r="BN227"/>
      <c r="BO227"/>
      <c r="BP227"/>
      <c r="BQ227"/>
      <c r="BR227"/>
      <c r="BS227"/>
      <c r="BT227"/>
    </row>
    <row r="228" spans="34:72" ht="12">
      <c r="AH228" s="48">
        <v>10</v>
      </c>
      <c r="AI228" s="86">
        <f t="shared" si="146"/>
        <v>-3.601562795370821</v>
      </c>
      <c r="AJ228" s="47"/>
      <c r="AK228" s="47"/>
      <c r="AL228" s="47"/>
      <c r="AM228" s="47">
        <f t="shared" si="147"/>
        <v>0.010201893743534418</v>
      </c>
      <c r="AN228" s="47"/>
      <c r="AO228" s="47"/>
      <c r="AP228" s="47"/>
      <c r="AQ228" s="87"/>
      <c r="BL228"/>
      <c r="BM228"/>
      <c r="BN228"/>
      <c r="BO228"/>
      <c r="BP228"/>
      <c r="BQ228"/>
      <c r="BR228"/>
      <c r="BS228"/>
      <c r="BT228"/>
    </row>
    <row r="229" spans="34:72" ht="12">
      <c r="AH229" s="48">
        <v>11</v>
      </c>
      <c r="AI229" s="86">
        <f t="shared" si="146"/>
        <v>-3.595136810397569</v>
      </c>
      <c r="AJ229" s="47"/>
      <c r="AK229" s="47"/>
      <c r="AL229" s="47"/>
      <c r="AM229" s="47">
        <f t="shared" si="147"/>
        <v>0.011335437492816292</v>
      </c>
      <c r="AN229" s="47"/>
      <c r="AO229" s="47"/>
      <c r="AP229" s="47"/>
      <c r="AQ229" s="87"/>
      <c r="BL229"/>
      <c r="BM229"/>
      <c r="BN229"/>
      <c r="BO229"/>
      <c r="BP229"/>
      <c r="BQ229"/>
      <c r="BR229"/>
      <c r="BS229"/>
      <c r="BT229"/>
    </row>
    <row r="230" spans="34:72" ht="12">
      <c r="AH230" s="48">
        <v>12</v>
      </c>
      <c r="AI230" s="86">
        <f t="shared" si="146"/>
        <v>-3.588710825424317</v>
      </c>
      <c r="AJ230" s="47"/>
      <c r="AK230" s="47"/>
      <c r="AL230" s="47"/>
      <c r="AM230" s="47">
        <f t="shared" si="147"/>
        <v>0.01246898124209772</v>
      </c>
      <c r="AN230" s="47"/>
      <c r="AO230" s="47"/>
      <c r="AP230" s="47"/>
      <c r="AQ230" s="87"/>
      <c r="BL230"/>
      <c r="BM230"/>
      <c r="BN230"/>
      <c r="BO230"/>
      <c r="BP230"/>
      <c r="BQ230"/>
      <c r="BR230"/>
      <c r="BS230"/>
      <c r="BT230"/>
    </row>
    <row r="231" spans="34:72" ht="12">
      <c r="AH231" s="48">
        <v>13</v>
      </c>
      <c r="AI231" s="86">
        <f t="shared" si="146"/>
        <v>-3.582284840451065</v>
      </c>
      <c r="AJ231" s="47"/>
      <c r="AK231" s="47"/>
      <c r="AL231" s="47"/>
      <c r="AM231" s="47">
        <f t="shared" si="147"/>
        <v>0.013602524991379594</v>
      </c>
      <c r="AN231" s="47"/>
      <c r="AO231" s="47"/>
      <c r="AP231" s="47"/>
      <c r="AQ231" s="87"/>
      <c r="BL231"/>
      <c r="BM231"/>
      <c r="BN231"/>
      <c r="BO231"/>
      <c r="BP231"/>
      <c r="BQ231"/>
      <c r="BR231"/>
      <c r="BS231"/>
      <c r="BT231"/>
    </row>
    <row r="232" spans="34:72" ht="12">
      <c r="AH232" s="48">
        <v>14</v>
      </c>
      <c r="AI232" s="86">
        <f t="shared" si="146"/>
        <v>-3.575858855477814</v>
      </c>
      <c r="AJ232" s="47"/>
      <c r="AK232" s="47"/>
      <c r="AL232" s="47"/>
      <c r="AM232" s="47">
        <f t="shared" si="147"/>
        <v>0.014736068740660802</v>
      </c>
      <c r="AN232" s="47"/>
      <c r="AO232" s="47"/>
      <c r="AP232" s="47"/>
      <c r="AQ232" s="87"/>
      <c r="BL232"/>
      <c r="BM232"/>
      <c r="BN232"/>
      <c r="BO232"/>
      <c r="BP232"/>
      <c r="BQ232"/>
      <c r="BR232"/>
      <c r="BS232"/>
      <c r="BT232"/>
    </row>
    <row r="233" spans="34:72" ht="12">
      <c r="AH233" s="48">
        <v>15</v>
      </c>
      <c r="AI233" s="86">
        <f t="shared" si="146"/>
        <v>-3.5694328705045617</v>
      </c>
      <c r="AJ233" s="47"/>
      <c r="AK233" s="47"/>
      <c r="AL233" s="47"/>
      <c r="AM233" s="47">
        <f t="shared" si="147"/>
        <v>0.015869612489942675</v>
      </c>
      <c r="AN233" s="47"/>
      <c r="AO233" s="47"/>
      <c r="AP233" s="47"/>
      <c r="AQ233" s="87"/>
      <c r="BL233"/>
      <c r="BM233"/>
      <c r="BN233"/>
      <c r="BO233"/>
      <c r="BP233"/>
      <c r="BQ233"/>
      <c r="BR233"/>
      <c r="BS233"/>
      <c r="BT233"/>
    </row>
    <row r="234" spans="34:72" ht="12">
      <c r="AH234" s="48">
        <v>16</v>
      </c>
      <c r="AI234" s="86">
        <f t="shared" si="146"/>
        <v>-3.5630068855313097</v>
      </c>
      <c r="AJ234" s="47"/>
      <c r="AK234" s="47"/>
      <c r="AL234" s="47"/>
      <c r="AM234" s="47">
        <f t="shared" si="147"/>
        <v>0.017003156239224326</v>
      </c>
      <c r="AN234" s="47"/>
      <c r="AO234" s="47"/>
      <c r="AP234" s="47"/>
      <c r="AQ234" s="87"/>
      <c r="BL234"/>
      <c r="BM234"/>
      <c r="BN234"/>
      <c r="BO234"/>
      <c r="BP234"/>
      <c r="BQ234"/>
      <c r="BR234"/>
      <c r="BS234"/>
      <c r="BT234"/>
    </row>
    <row r="235" spans="34:72" ht="12">
      <c r="AH235" s="48">
        <v>17</v>
      </c>
      <c r="AI235" s="86">
        <f t="shared" si="146"/>
        <v>-3.5565809005580578</v>
      </c>
      <c r="AJ235" s="47"/>
      <c r="AK235" s="47"/>
      <c r="AL235" s="47"/>
      <c r="AM235" s="47">
        <f t="shared" si="147"/>
        <v>0.018136699988505756</v>
      </c>
      <c r="AN235" s="47"/>
      <c r="AO235" s="47"/>
      <c r="AP235" s="47"/>
      <c r="AQ235" s="87"/>
      <c r="BL235"/>
      <c r="BM235"/>
      <c r="BN235"/>
      <c r="BO235"/>
      <c r="BP235"/>
      <c r="BQ235"/>
      <c r="BR235"/>
      <c r="BS235"/>
      <c r="BT235"/>
    </row>
    <row r="236" spans="34:72" ht="12">
      <c r="AH236" s="48">
        <v>18</v>
      </c>
      <c r="AI236" s="86">
        <f t="shared" si="146"/>
        <v>-3.550154915584806</v>
      </c>
      <c r="AJ236" s="47"/>
      <c r="AK236" s="47"/>
      <c r="AL236" s="47"/>
      <c r="AM236" s="47">
        <f t="shared" si="147"/>
        <v>0.01927024373778763</v>
      </c>
      <c r="AN236" s="47"/>
      <c r="AO236" s="47"/>
      <c r="AP236" s="47"/>
      <c r="AQ236" s="87"/>
      <c r="BL236"/>
      <c r="BM236"/>
      <c r="BN236"/>
      <c r="BO236"/>
      <c r="BP236"/>
      <c r="BQ236"/>
      <c r="BR236"/>
      <c r="BS236"/>
      <c r="BT236"/>
    </row>
    <row r="237" spans="34:72" ht="12">
      <c r="AH237" s="48">
        <v>19</v>
      </c>
      <c r="AI237" s="86">
        <f t="shared" si="146"/>
        <v>-3.543728930611554</v>
      </c>
      <c r="AJ237" s="47"/>
      <c r="AK237" s="47"/>
      <c r="AL237" s="47"/>
      <c r="AM237" s="47">
        <f t="shared" si="147"/>
        <v>0.02040378748706928</v>
      </c>
      <c r="AN237" s="47"/>
      <c r="AO237" s="47"/>
      <c r="AP237" s="47"/>
      <c r="AQ237" s="87"/>
      <c r="BL237"/>
      <c r="BM237"/>
      <c r="BN237"/>
      <c r="BO237"/>
      <c r="BP237"/>
      <c r="BQ237"/>
      <c r="BR237"/>
      <c r="BS237"/>
      <c r="BT237"/>
    </row>
    <row r="238" spans="34:72" ht="12">
      <c r="AH238" s="48">
        <v>20</v>
      </c>
      <c r="AI238" s="86">
        <f t="shared" si="146"/>
        <v>-3.5373029456383023</v>
      </c>
      <c r="AJ238" s="47"/>
      <c r="AK238" s="47"/>
      <c r="AL238" s="47"/>
      <c r="AM238" s="47">
        <f t="shared" si="147"/>
        <v>0.02153733123635071</v>
      </c>
      <c r="AN238" s="47"/>
      <c r="AO238" s="47"/>
      <c r="AP238" s="47"/>
      <c r="AQ238" s="87"/>
      <c r="BL238"/>
      <c r="BM238"/>
      <c r="BN238"/>
      <c r="BO238"/>
      <c r="BP238"/>
      <c r="BQ238"/>
      <c r="BR238"/>
      <c r="BS238"/>
      <c r="BT238"/>
    </row>
    <row r="239" spans="34:72" ht="12">
      <c r="AH239" s="48">
        <v>21</v>
      </c>
      <c r="AI239" s="86">
        <f t="shared" si="146"/>
        <v>-3.5308769606650507</v>
      </c>
      <c r="AJ239" s="47"/>
      <c r="AK239" s="47"/>
      <c r="AL239" s="47"/>
      <c r="AM239" s="47">
        <f t="shared" si="147"/>
        <v>0.02267087498563236</v>
      </c>
      <c r="AN239" s="47"/>
      <c r="AO239" s="47"/>
      <c r="AP239" s="47"/>
      <c r="AQ239" s="87"/>
      <c r="BL239"/>
      <c r="BM239"/>
      <c r="BN239"/>
      <c r="BO239"/>
      <c r="BP239"/>
      <c r="BQ239"/>
      <c r="BR239"/>
      <c r="BS239"/>
      <c r="BT239"/>
    </row>
    <row r="240" spans="34:72" ht="12">
      <c r="AH240" s="48">
        <v>22</v>
      </c>
      <c r="AI240" s="86">
        <f t="shared" si="146"/>
        <v>-3.5308769606650507</v>
      </c>
      <c r="AJ240" s="47"/>
      <c r="AK240" s="47"/>
      <c r="AL240" s="47"/>
      <c r="AM240" s="47">
        <f t="shared" si="147"/>
        <v>0.02267087498563236</v>
      </c>
      <c r="AN240" s="47"/>
      <c r="AO240" s="47"/>
      <c r="AP240" s="47"/>
      <c r="AQ240" s="87"/>
      <c r="BL240"/>
      <c r="BM240"/>
      <c r="BN240"/>
      <c r="BO240"/>
      <c r="BP240"/>
      <c r="BQ240"/>
      <c r="BR240"/>
      <c r="BS240"/>
      <c r="BT240"/>
    </row>
    <row r="241" spans="34:72" ht="12">
      <c r="AH241" s="48">
        <v>23</v>
      </c>
      <c r="AI241" s="86">
        <f t="shared" si="146"/>
        <v>-3.53015800334665</v>
      </c>
      <c r="AJ241" s="47"/>
      <c r="AK241" s="47"/>
      <c r="AL241" s="47"/>
      <c r="AM241" s="47">
        <f t="shared" si="147"/>
        <v>0.02286825280050886</v>
      </c>
      <c r="AN241" s="47"/>
      <c r="AO241" s="47"/>
      <c r="AP241" s="47"/>
      <c r="AQ241" s="87"/>
      <c r="BL241"/>
      <c r="BM241"/>
      <c r="BN241"/>
      <c r="BO241"/>
      <c r="BP241"/>
      <c r="BQ241"/>
      <c r="BR241"/>
      <c r="BS241"/>
      <c r="BT241"/>
    </row>
    <row r="242" spans="34:72" ht="12">
      <c r="AH242" s="48">
        <v>24</v>
      </c>
      <c r="AI242" s="86">
        <f t="shared" si="146"/>
        <v>-3.5286773911967697</v>
      </c>
      <c r="AJ242" s="47"/>
      <c r="AK242" s="47"/>
      <c r="AL242" s="47"/>
      <c r="AM242" s="47">
        <f t="shared" si="147"/>
        <v>0.023443175236443237</v>
      </c>
      <c r="AN242" s="47"/>
      <c r="AO242" s="47"/>
      <c r="AP242" s="47"/>
      <c r="AQ242" s="87"/>
      <c r="BL242"/>
      <c r="BM242"/>
      <c r="BN242"/>
      <c r="BO242"/>
      <c r="BP242"/>
      <c r="BQ242"/>
      <c r="BR242"/>
      <c r="BS242"/>
      <c r="BT242"/>
    </row>
    <row r="243" spans="34:72" ht="12">
      <c r="AH243" s="48">
        <v>25</v>
      </c>
      <c r="AI243" s="86">
        <f t="shared" si="146"/>
        <v>-3.526179086047097</v>
      </c>
      <c r="AJ243" s="47"/>
      <c r="AK243" s="47"/>
      <c r="AL243" s="47"/>
      <c r="AM243" s="47">
        <f t="shared" si="147"/>
        <v>0.024518521867986198</v>
      </c>
      <c r="AN243" s="47"/>
      <c r="AO243" s="47"/>
      <c r="AP243" s="47"/>
      <c r="AQ243" s="87"/>
      <c r="BL243"/>
      <c r="BM243"/>
      <c r="BN243"/>
      <c r="BO243"/>
      <c r="BP243"/>
      <c r="BQ243"/>
      <c r="BR243"/>
      <c r="BS243"/>
      <c r="BT243"/>
    </row>
    <row r="244" spans="34:72" ht="12">
      <c r="AH244" s="48">
        <v>26</v>
      </c>
      <c r="AI244" s="86">
        <f t="shared" si="146"/>
        <v>-3.522531416660109</v>
      </c>
      <c r="AJ244" s="47"/>
      <c r="AK244" s="47"/>
      <c r="AL244" s="47"/>
      <c r="AM244" s="47">
        <f t="shared" si="147"/>
        <v>0.02615404689972256</v>
      </c>
      <c r="AN244" s="47"/>
      <c r="AO244" s="47"/>
      <c r="AP244" s="47"/>
      <c r="AQ244" s="87"/>
      <c r="BL244"/>
      <c r="BM244"/>
      <c r="BN244"/>
      <c r="BO244"/>
      <c r="BP244"/>
      <c r="BQ244"/>
      <c r="BR244"/>
      <c r="BS244"/>
      <c r="BT244"/>
    </row>
    <row r="245" spans="34:72" ht="12">
      <c r="AH245" s="48">
        <v>27</v>
      </c>
      <c r="AI245" s="86">
        <f t="shared" si="146"/>
        <v>-3.51767007868987</v>
      </c>
      <c r="AJ245" s="47"/>
      <c r="AK245" s="47"/>
      <c r="AL245" s="47"/>
      <c r="AM245" s="47">
        <f t="shared" si="147"/>
        <v>0.028375415493287592</v>
      </c>
      <c r="AN245" s="47"/>
      <c r="AO245" s="47"/>
      <c r="AP245" s="47"/>
      <c r="AQ245" s="87"/>
      <c r="BL245"/>
      <c r="BM245"/>
      <c r="BN245"/>
      <c r="BO245"/>
      <c r="BP245"/>
      <c r="BQ245"/>
      <c r="BR245"/>
      <c r="BS245"/>
      <c r="BT245"/>
    </row>
    <row r="246" spans="34:72" ht="12">
      <c r="AH246" s="48">
        <v>28</v>
      </c>
      <c r="AI246" s="86">
        <f t="shared" si="146"/>
        <v>-3.5115772157869727</v>
      </c>
      <c r="AJ246" s="47"/>
      <c r="AK246" s="47"/>
      <c r="AL246" s="47"/>
      <c r="AM246" s="47">
        <f t="shared" si="147"/>
        <v>0.031184989985057143</v>
      </c>
      <c r="AN246" s="47"/>
      <c r="AO246" s="47"/>
      <c r="AP246" s="47"/>
      <c r="AQ246" s="87"/>
      <c r="BL246"/>
      <c r="BM246"/>
      <c r="BN246"/>
      <c r="BO246"/>
      <c r="BP246"/>
      <c r="BQ246"/>
      <c r="BR246"/>
      <c r="BS246"/>
      <c r="BT246"/>
    </row>
    <row r="247" spans="34:72" ht="12">
      <c r="AH247" s="48">
        <v>29</v>
      </c>
      <c r="AI247" s="86">
        <f t="shared" si="146"/>
        <v>-3.504270206434757</v>
      </c>
      <c r="AJ247" s="47"/>
      <c r="AK247" s="47"/>
      <c r="AL247" s="47"/>
      <c r="AM247" s="47">
        <f t="shared" si="147"/>
        <v>0.03456766689877511</v>
      </c>
      <c r="AN247" s="47"/>
      <c r="AO247" s="47"/>
      <c r="AP247" s="47"/>
      <c r="AQ247" s="87"/>
      <c r="BL247"/>
      <c r="BM247"/>
      <c r="BN247"/>
      <c r="BO247"/>
      <c r="BP247"/>
      <c r="BQ247"/>
      <c r="BR247"/>
      <c r="BS247"/>
      <c r="BT247"/>
    </row>
    <row r="248" spans="34:72" ht="12">
      <c r="AH248" s="48">
        <v>30</v>
      </c>
      <c r="AI248" s="86">
        <f t="shared" si="146"/>
        <v>-3.4957946047770343</v>
      </c>
      <c r="AJ248" s="47"/>
      <c r="AK248" s="47"/>
      <c r="AL248" s="47"/>
      <c r="AM248" s="47">
        <f t="shared" si="147"/>
        <v>0.038494579936851014</v>
      </c>
      <c r="AN248" s="47"/>
      <c r="AO248" s="47"/>
      <c r="AP248" s="47"/>
      <c r="AQ248" s="87"/>
      <c r="BL248"/>
      <c r="BM248"/>
      <c r="BN248"/>
      <c r="BO248"/>
      <c r="BP248"/>
      <c r="BQ248"/>
      <c r="BR248"/>
      <c r="BS248"/>
      <c r="BT248"/>
    </row>
    <row r="249" spans="34:72" ht="12">
      <c r="AH249" s="48">
        <v>31</v>
      </c>
      <c r="AI249" s="86">
        <f t="shared" si="146"/>
        <v>-3.481736648762208</v>
      </c>
      <c r="AJ249" s="47"/>
      <c r="AK249" s="47"/>
      <c r="AL249" s="47"/>
      <c r="AM249" s="47">
        <f t="shared" si="147"/>
        <v>0.04480837270629068</v>
      </c>
      <c r="AN249" s="47"/>
      <c r="AO249" s="47"/>
      <c r="AP249" s="47"/>
      <c r="AQ249" s="87"/>
      <c r="BL249"/>
      <c r="BM249"/>
      <c r="BN249"/>
      <c r="BO249"/>
      <c r="BP249"/>
      <c r="BQ249"/>
      <c r="BR249"/>
      <c r="BS249"/>
      <c r="BT249"/>
    </row>
    <row r="250" spans="34:72" ht="12">
      <c r="AH250" s="48">
        <v>32</v>
      </c>
      <c r="AI250" s="86">
        <f t="shared" si="146"/>
        <v>-3.4396527584528758</v>
      </c>
      <c r="AJ250" s="47"/>
      <c r="AK250" s="47"/>
      <c r="AL250" s="47"/>
      <c r="AM250" s="47">
        <f t="shared" si="147"/>
        <v>0.0629232053548181</v>
      </c>
      <c r="AN250" s="47"/>
      <c r="AO250" s="47"/>
      <c r="AP250" s="47"/>
      <c r="AQ250" s="87"/>
      <c r="BL250"/>
      <c r="BM250"/>
      <c r="BN250"/>
      <c r="BO250"/>
      <c r="BP250"/>
      <c r="BQ250"/>
      <c r="BR250"/>
      <c r="BS250"/>
      <c r="BT250"/>
    </row>
    <row r="251" spans="34:72" ht="12">
      <c r="AH251" s="48">
        <v>33</v>
      </c>
      <c r="AI251" s="86">
        <f t="shared" si="146"/>
        <v>-3.396663091594851</v>
      </c>
      <c r="AJ251" s="47"/>
      <c r="AK251" s="47"/>
      <c r="AL251" s="47"/>
      <c r="AM251" s="47">
        <f t="shared" si="147"/>
        <v>0.08143577034690197</v>
      </c>
      <c r="AN251" s="47"/>
      <c r="AO251" s="47"/>
      <c r="AP251" s="47"/>
      <c r="AQ251" s="87"/>
      <c r="BL251"/>
      <c r="BM251"/>
      <c r="BN251"/>
      <c r="BO251"/>
      <c r="BP251"/>
      <c r="BQ251"/>
      <c r="BR251"/>
      <c r="BS251"/>
      <c r="BT251"/>
    </row>
    <row r="252" spans="34:72" ht="12">
      <c r="AH252" s="48">
        <v>34</v>
      </c>
      <c r="AI252" s="86">
        <f t="shared" si="146"/>
        <v>-3.3528870796127572</v>
      </c>
      <c r="AJ252" s="47"/>
      <c r="AK252" s="47"/>
      <c r="AL252" s="47"/>
      <c r="AM252" s="47">
        <f t="shared" si="147"/>
        <v>0.10028267097598409</v>
      </c>
      <c r="AN252" s="47"/>
      <c r="AO252" s="47"/>
      <c r="AP252" s="47"/>
      <c r="AQ252" s="87"/>
      <c r="BL252"/>
      <c r="BM252"/>
      <c r="BN252"/>
      <c r="BO252"/>
      <c r="BP252"/>
      <c r="BQ252"/>
      <c r="BR252"/>
      <c r="BS252"/>
      <c r="BT252"/>
    </row>
    <row r="253" spans="34:72" ht="12">
      <c r="AH253" s="48">
        <v>35</v>
      </c>
      <c r="AI253" s="86">
        <f t="shared" si="146"/>
        <v>-3.308434656362071</v>
      </c>
      <c r="AJ253" s="47"/>
      <c r="AK253" s="47"/>
      <c r="AL253" s="47"/>
      <c r="AM253" s="47">
        <f t="shared" si="147"/>
        <v>0.11940599488404469</v>
      </c>
      <c r="AN253" s="47"/>
      <c r="AO253" s="47"/>
      <c r="AP253" s="47"/>
      <c r="AQ253" s="87"/>
      <c r="BL253"/>
      <c r="BM253"/>
      <c r="BN253"/>
      <c r="BO253"/>
      <c r="BP253"/>
      <c r="BQ253"/>
      <c r="BR253"/>
      <c r="BS253"/>
      <c r="BT253"/>
    </row>
    <row r="254" spans="34:72" ht="12">
      <c r="AH254" s="48">
        <v>36</v>
      </c>
      <c r="AI254" s="86">
        <f t="shared" si="146"/>
        <v>-3.2633824275443843</v>
      </c>
      <c r="AJ254" s="47"/>
      <c r="AK254" s="47"/>
      <c r="AL254" s="47"/>
      <c r="AM254" s="47">
        <f t="shared" si="147"/>
        <v>0.13876506869326533</v>
      </c>
      <c r="AN254" s="47"/>
      <c r="AO254" s="47"/>
      <c r="AP254" s="47"/>
      <c r="AQ254" s="87"/>
      <c r="BL254"/>
      <c r="BM254"/>
      <c r="BN254"/>
      <c r="BO254"/>
      <c r="BP254"/>
      <c r="BQ254"/>
      <c r="BR254"/>
      <c r="BS254"/>
      <c r="BT254"/>
    </row>
    <row r="255" spans="34:72" ht="12">
      <c r="AH255" s="48">
        <v>37</v>
      </c>
      <c r="AI255" s="86">
        <f t="shared" si="146"/>
        <v>-3.2177894632359645</v>
      </c>
      <c r="AJ255" s="47"/>
      <c r="AK255" s="47"/>
      <c r="AL255" s="47"/>
      <c r="AM255" s="47">
        <f t="shared" si="147"/>
        <v>0.15832840577897622</v>
      </c>
      <c r="AN255" s="47"/>
      <c r="AO255" s="47"/>
      <c r="AP255" s="47"/>
      <c r="AQ255" s="87"/>
      <c r="BL255"/>
      <c r="BM255"/>
      <c r="BN255"/>
      <c r="BO255"/>
      <c r="BP255"/>
      <c r="BQ255"/>
      <c r="BR255"/>
      <c r="BS255"/>
      <c r="BT255"/>
    </row>
    <row r="256" spans="34:72" ht="12">
      <c r="AH256" s="48">
        <v>38</v>
      </c>
      <c r="AI256" s="86">
        <f t="shared" si="146"/>
        <v>-3.171704569824753</v>
      </c>
      <c r="AJ256" s="47"/>
      <c r="AK256" s="47"/>
      <c r="AL256" s="47"/>
      <c r="AM256" s="47">
        <f t="shared" si="147"/>
        <v>0.178069986767726</v>
      </c>
      <c r="AN256" s="47"/>
      <c r="AO256" s="47"/>
      <c r="AP256" s="47"/>
      <c r="AQ256" s="87"/>
      <c r="BL256"/>
      <c r="BM256"/>
      <c r="BN256"/>
      <c r="BO256"/>
      <c r="BP256"/>
      <c r="BQ256"/>
      <c r="BR256"/>
      <c r="BS256"/>
      <c r="BT256"/>
    </row>
    <row r="257" spans="34:72" ht="12">
      <c r="AH257" s="48">
        <v>39</v>
      </c>
      <c r="AI257" s="86">
        <f t="shared" si="146"/>
        <v>-3.1251694767560814</v>
      </c>
      <c r="AJ257" s="47"/>
      <c r="AK257" s="47"/>
      <c r="AL257" s="47"/>
      <c r="AM257" s="47">
        <f t="shared" si="147"/>
        <v>0.19796761262536378</v>
      </c>
      <c r="AN257" s="47"/>
      <c r="AO257" s="47"/>
      <c r="AP257" s="47"/>
      <c r="AQ257" s="87"/>
      <c r="BL257"/>
      <c r="BM257"/>
      <c r="BN257"/>
      <c r="BO257"/>
      <c r="BP257"/>
      <c r="BQ257"/>
      <c r="BR257"/>
      <c r="BS257"/>
      <c r="BT257"/>
    </row>
    <row r="258" spans="34:72" ht="12">
      <c r="AH258" s="48">
        <v>40</v>
      </c>
      <c r="AI258" s="86">
        <f t="shared" si="146"/>
        <v>-3.0782204950885146</v>
      </c>
      <c r="AJ258" s="47"/>
      <c r="AK258" s="47"/>
      <c r="AL258" s="47"/>
      <c r="AM258" s="47">
        <f t="shared" si="147"/>
        <v>0.21800203314117206</v>
      </c>
      <c r="AN258" s="47"/>
      <c r="AO258" s="47"/>
      <c r="AP258" s="47"/>
      <c r="AQ258" s="87"/>
      <c r="BL258"/>
      <c r="BM258"/>
      <c r="BN258"/>
      <c r="BO258"/>
      <c r="BP258"/>
      <c r="BQ258"/>
      <c r="BR258"/>
      <c r="BS258"/>
      <c r="BT258"/>
    </row>
    <row r="259" spans="34:72" ht="12">
      <c r="AH259" s="48">
        <v>41</v>
      </c>
      <c r="AI259" s="86">
        <f t="shared" si="146"/>
        <v>-3.03088975624245</v>
      </c>
      <c r="AJ259" s="47"/>
      <c r="AK259" s="47"/>
      <c r="AL259" s="47"/>
      <c r="AM259" s="47">
        <f t="shared" si="147"/>
        <v>0.2381562973403608</v>
      </c>
      <c r="AN259" s="47"/>
      <c r="AO259" s="47"/>
      <c r="AP259" s="47"/>
      <c r="AQ259" s="87"/>
      <c r="BL259"/>
      <c r="BM259"/>
      <c r="BN259"/>
      <c r="BO259"/>
      <c r="BP259"/>
      <c r="BQ259"/>
      <c r="BR259"/>
      <c r="BS259"/>
      <c r="BT259"/>
    </row>
    <row r="260" spans="34:72" ht="12">
      <c r="AH260" s="48">
        <v>42</v>
      </c>
      <c r="AI260" s="86">
        <f t="shared" si="146"/>
        <v>-2.9832058624076825</v>
      </c>
      <c r="AJ260" s="47"/>
      <c r="AK260" s="47"/>
      <c r="AL260" s="47"/>
      <c r="AM260" s="47">
        <f t="shared" si="147"/>
        <v>0.2584153985635169</v>
      </c>
      <c r="AN260" s="47"/>
      <c r="AO260" s="47"/>
      <c r="AP260" s="47"/>
      <c r="AQ260" s="87"/>
      <c r="BL260"/>
      <c r="BM260"/>
      <c r="BN260"/>
      <c r="BO260"/>
      <c r="BP260"/>
      <c r="BQ260"/>
      <c r="BR260"/>
      <c r="BS260"/>
      <c r="BT260"/>
    </row>
    <row r="261" spans="34:72" ht="12">
      <c r="AH261" s="48">
        <v>43</v>
      </c>
      <c r="AI261" s="86">
        <f t="shared" si="146"/>
        <v>-2.9832058624076825</v>
      </c>
      <c r="AJ261" s="47"/>
      <c r="AK261" s="47"/>
      <c r="AL261" s="47"/>
      <c r="AM261" s="47">
        <f t="shared" si="147"/>
        <v>0.2584153985635169</v>
      </c>
      <c r="AN261" s="47"/>
      <c r="AO261" s="47"/>
      <c r="AP261" s="47"/>
      <c r="AQ261" s="87"/>
      <c r="BL261"/>
      <c r="BM261"/>
      <c r="BN261"/>
      <c r="BO261"/>
      <c r="BP261"/>
      <c r="BQ261"/>
      <c r="BR261"/>
      <c r="BS261"/>
      <c r="BT261"/>
    </row>
    <row r="262" spans="34:72" ht="12">
      <c r="AH262" s="48">
        <v>44</v>
      </c>
      <c r="AI262" s="86">
        <f t="shared" si="146"/>
        <v>-2.946554573080964</v>
      </c>
      <c r="AJ262" s="47"/>
      <c r="AK262" s="47"/>
      <c r="AL262" s="47"/>
      <c r="AM262" s="47">
        <f t="shared" si="147"/>
        <v>0.2714167124468747</v>
      </c>
      <c r="AN262" s="47"/>
      <c r="AO262" s="47"/>
      <c r="AP262" s="47"/>
      <c r="AQ262" s="87"/>
      <c r="BL262"/>
      <c r="BM262"/>
      <c r="BN262"/>
      <c r="BO262"/>
      <c r="BP262"/>
      <c r="BQ262"/>
      <c r="BR262"/>
      <c r="BS262"/>
      <c r="BT262"/>
    </row>
    <row r="263" spans="34:72" ht="12">
      <c r="AH263" s="48">
        <v>45</v>
      </c>
      <c r="AI263" s="86">
        <f t="shared" si="146"/>
        <v>-2.909174825620129</v>
      </c>
      <c r="AJ263" s="47"/>
      <c r="AK263" s="47"/>
      <c r="AL263" s="47"/>
      <c r="AM263" s="47">
        <f t="shared" si="147"/>
        <v>0.2847180676112582</v>
      </c>
      <c r="AN263" s="47"/>
      <c r="AO263" s="47"/>
      <c r="AP263" s="47"/>
      <c r="AQ263" s="87"/>
      <c r="BL263"/>
      <c r="BM263"/>
      <c r="BN263"/>
      <c r="BO263"/>
      <c r="BP263"/>
      <c r="BQ263"/>
      <c r="BR263"/>
      <c r="BS263"/>
      <c r="BT263"/>
    </row>
    <row r="264" spans="34:72" ht="12">
      <c r="AH264" s="48">
        <v>46</v>
      </c>
      <c r="AI264" s="86">
        <f t="shared" si="146"/>
        <v>-2.8709802675392755</v>
      </c>
      <c r="AJ264" s="47"/>
      <c r="AK264" s="47"/>
      <c r="AL264" s="47"/>
      <c r="AM264" s="47">
        <f t="shared" si="147"/>
        <v>0.29835265285813106</v>
      </c>
      <c r="AN264" s="47"/>
      <c r="AO264" s="47"/>
      <c r="AP264" s="47"/>
      <c r="AQ264" s="87"/>
      <c r="BL264"/>
      <c r="BM264"/>
      <c r="BN264"/>
      <c r="BO264"/>
      <c r="BP264"/>
      <c r="BQ264"/>
      <c r="BR264"/>
      <c r="BS264"/>
      <c r="BT264"/>
    </row>
    <row r="265" spans="34:72" ht="12">
      <c r="AH265" s="48">
        <v>47</v>
      </c>
      <c r="AI265" s="86">
        <f t="shared" si="146"/>
        <v>-2.8318709303181704</v>
      </c>
      <c r="AJ265" s="47"/>
      <c r="AK265" s="47"/>
      <c r="AL265" s="47"/>
      <c r="AM265" s="47">
        <f t="shared" si="147"/>
        <v>0.31235849839709595</v>
      </c>
      <c r="AN265" s="47"/>
      <c r="AO265" s="47"/>
      <c r="AP265" s="47"/>
      <c r="AQ265" s="87"/>
      <c r="BL265"/>
      <c r="BM265"/>
      <c r="BN265"/>
      <c r="BO265"/>
      <c r="BP265"/>
      <c r="BQ265"/>
      <c r="BR265"/>
      <c r="BS265"/>
      <c r="BT265"/>
    </row>
    <row r="266" spans="34:43" ht="12">
      <c r="AH266" s="48">
        <v>48</v>
      </c>
      <c r="AI266" s="86">
        <f t="shared" si="146"/>
        <v>-2.791730511465466</v>
      </c>
      <c r="AJ266" s="47"/>
      <c r="AK266" s="47"/>
      <c r="AL266" s="47"/>
      <c r="AM266" s="47">
        <f t="shared" si="147"/>
        <v>0.32677936037756306</v>
      </c>
      <c r="AN266" s="47"/>
      <c r="AO266" s="47"/>
      <c r="AP266" s="47"/>
      <c r="AQ266" s="87"/>
    </row>
    <row r="267" spans="34:43" ht="12">
      <c r="AH267" s="48">
        <v>49</v>
      </c>
      <c r="AI267" s="86">
        <f t="shared" si="146"/>
        <v>-2.7504229916512264</v>
      </c>
      <c r="AJ267" s="47"/>
      <c r="AK267" s="47"/>
      <c r="AL267" s="47"/>
      <c r="AM267" s="47">
        <f t="shared" si="147"/>
        <v>0.3416658007961435</v>
      </c>
      <c r="AN267" s="47"/>
      <c r="AO267" s="47"/>
      <c r="AP267" s="47"/>
      <c r="AQ267" s="87"/>
    </row>
    <row r="268" spans="34:43" ht="12">
      <c r="AH268" s="48">
        <v>50</v>
      </c>
      <c r="AI268" s="86">
        <f t="shared" si="146"/>
        <v>-2.707788392000532</v>
      </c>
      <c r="AJ268" s="47"/>
      <c r="AK268" s="47"/>
      <c r="AL268" s="47"/>
      <c r="AM268" s="47">
        <f t="shared" si="147"/>
        <v>0.35707651356565884</v>
      </c>
      <c r="AN268" s="47"/>
      <c r="AO268" s="47"/>
      <c r="AP268" s="47"/>
      <c r="AQ268" s="87"/>
    </row>
    <row r="269" spans="34:43" ht="12">
      <c r="AH269" s="48">
        <v>51</v>
      </c>
      <c r="AI269" s="86">
        <f t="shared" si="146"/>
        <v>-2.6636374093080493</v>
      </c>
      <c r="AJ269" s="47"/>
      <c r="AK269" s="47"/>
      <c r="AL269" s="47"/>
      <c r="AM269" s="47">
        <f t="shared" si="147"/>
        <v>0.3730799627118482</v>
      </c>
      <c r="AN269" s="47"/>
      <c r="AO269" s="47"/>
      <c r="AP269" s="47"/>
      <c r="AQ269" s="87"/>
    </row>
    <row r="270" spans="34:43" ht="12">
      <c r="AH270" s="48">
        <v>52</v>
      </c>
      <c r="AI270" s="86">
        <f t="shared" si="146"/>
        <v>-2.6177445725276556</v>
      </c>
      <c r="AJ270" s="47"/>
      <c r="AK270" s="47"/>
      <c r="AL270" s="47"/>
      <c r="AM270" s="47">
        <f t="shared" si="147"/>
        <v>0.38975641894131297</v>
      </c>
      <c r="AN270" s="47"/>
      <c r="AO270" s="47"/>
      <c r="AP270" s="47"/>
      <c r="AQ270" s="87"/>
    </row>
    <row r="271" spans="34:43" ht="12">
      <c r="AH271" s="48">
        <v>53</v>
      </c>
      <c r="AI271" s="86">
        <f t="shared" si="146"/>
        <v>-2.5698394298606773</v>
      </c>
      <c r="AJ271" s="47"/>
      <c r="AK271" s="47"/>
      <c r="AL271" s="47"/>
      <c r="AM271" s="47">
        <f t="shared" si="147"/>
        <v>0.4072005080656933</v>
      </c>
      <c r="AN271" s="47"/>
      <c r="AO271" s="47"/>
      <c r="AP271" s="47"/>
      <c r="AQ271" s="87"/>
    </row>
    <row r="272" spans="34:43" ht="12">
      <c r="AH272" s="48">
        <v>54</v>
      </c>
      <c r="AI272" s="86">
        <f t="shared" si="146"/>
        <v>-2.519595082901084</v>
      </c>
      <c r="AJ272" s="47"/>
      <c r="AK272" s="47"/>
      <c r="AL272" s="47"/>
      <c r="AM272" s="47">
        <f t="shared" si="147"/>
        <v>0.42552442154876813</v>
      </c>
      <c r="AN272" s="47"/>
      <c r="AO272" s="47"/>
      <c r="AP272" s="47"/>
      <c r="AQ272" s="87"/>
    </row>
    <row r="273" spans="34:43" ht="12">
      <c r="AH273" s="48">
        <v>55</v>
      </c>
      <c r="AI273" s="86">
        <f t="shared" si="146"/>
        <v>-2.46661310270763</v>
      </c>
      <c r="AJ273" s="47"/>
      <c r="AK273" s="47"/>
      <c r="AL273" s="47"/>
      <c r="AM273" s="47">
        <f t="shared" si="147"/>
        <v>0.4448619892965213</v>
      </c>
      <c r="AN273" s="47"/>
      <c r="AO273" s="47"/>
      <c r="AP273" s="47"/>
      <c r="AQ273" s="87"/>
    </row>
    <row r="274" spans="34:43" ht="12">
      <c r="AH274" s="48">
        <v>56</v>
      </c>
      <c r="AI274" s="86">
        <f t="shared" si="146"/>
        <v>-2.410403445024886</v>
      </c>
      <c r="AJ274" s="47"/>
      <c r="AK274" s="47"/>
      <c r="AL274" s="47"/>
      <c r="AM274" s="47">
        <f t="shared" si="147"/>
        <v>0.4653738825018281</v>
      </c>
      <c r="AN274" s="47"/>
      <c r="AO274" s="47"/>
      <c r="AP274" s="47"/>
      <c r="AQ274" s="87"/>
    </row>
    <row r="275" spans="34:43" ht="12">
      <c r="AH275" s="48">
        <v>57</v>
      </c>
      <c r="AI275" s="86">
        <f t="shared" si="146"/>
        <v>-2.314753104810875</v>
      </c>
      <c r="AJ275" s="47"/>
      <c r="AK275" s="47"/>
      <c r="AL275" s="47"/>
      <c r="AM275" s="47">
        <f t="shared" si="147"/>
        <v>0.4978282279796349</v>
      </c>
      <c r="AN275" s="47"/>
      <c r="AO275" s="47"/>
      <c r="AP275" s="47"/>
      <c r="AQ275" s="87"/>
    </row>
    <row r="276" spans="34:43" ht="12">
      <c r="AH276" s="48">
        <v>58</v>
      </c>
      <c r="AI276" s="86">
        <f t="shared" si="146"/>
        <v>-2.1309550719846357</v>
      </c>
      <c r="AJ276" s="47"/>
      <c r="AK276" s="47"/>
      <c r="AL276" s="47"/>
      <c r="AM276" s="47">
        <f t="shared" si="147"/>
        <v>0.556699609044929</v>
      </c>
      <c r="AN276" s="47"/>
      <c r="AO276" s="47"/>
      <c r="AP276" s="47"/>
      <c r="AQ276" s="87"/>
    </row>
    <row r="277" spans="34:43" ht="12">
      <c r="AH277" s="48">
        <v>59</v>
      </c>
      <c r="AI277" s="86">
        <f t="shared" si="146"/>
        <v>-1.9415840740261119</v>
      </c>
      <c r="AJ277" s="47"/>
      <c r="AK277" s="47"/>
      <c r="AL277" s="47"/>
      <c r="AM277" s="47">
        <f t="shared" si="147"/>
        <v>0.6174658104409104</v>
      </c>
      <c r="AN277" s="47"/>
      <c r="AO277" s="47"/>
      <c r="AP277" s="47"/>
      <c r="AQ277" s="87"/>
    </row>
    <row r="278" spans="34:43" ht="12">
      <c r="AH278" s="48">
        <v>60</v>
      </c>
      <c r="AI278" s="86">
        <f t="shared" si="146"/>
        <v>-1.7453877233878892</v>
      </c>
      <c r="AJ278" s="47"/>
      <c r="AK278" s="47"/>
      <c r="AL278" s="47"/>
      <c r="AM278" s="47">
        <f t="shared" si="147"/>
        <v>0.6804849545129361</v>
      </c>
      <c r="AN278" s="47"/>
      <c r="AO278" s="47"/>
      <c r="AP278" s="47"/>
      <c r="AQ278" s="87"/>
    </row>
    <row r="279" spans="34:43" ht="12">
      <c r="AH279" s="48">
        <v>61</v>
      </c>
      <c r="AI279" s="86">
        <f t="shared" si="146"/>
        <v>-1.5407277983776448</v>
      </c>
      <c r="AJ279" s="47"/>
      <c r="AK279" s="47"/>
      <c r="AL279" s="47"/>
      <c r="AM279" s="47">
        <f t="shared" si="147"/>
        <v>0.7462027121150967</v>
      </c>
      <c r="AN279" s="47"/>
      <c r="AO279" s="47"/>
      <c r="AP279" s="47"/>
      <c r="AQ279" s="87"/>
    </row>
    <row r="280" spans="34:43" ht="12">
      <c r="AH280" s="48">
        <v>62</v>
      </c>
      <c r="AI280" s="86">
        <f t="shared" si="146"/>
        <v>-1.3254247220331548</v>
      </c>
      <c r="AJ280" s="47"/>
      <c r="AK280" s="47"/>
      <c r="AL280" s="47"/>
      <c r="AM280" s="47">
        <f t="shared" si="147"/>
        <v>0.815177463626139</v>
      </c>
      <c r="AN280" s="47"/>
      <c r="AO280" s="47"/>
      <c r="AP280" s="47"/>
      <c r="AQ280" s="87"/>
    </row>
    <row r="281" spans="34:43" ht="12">
      <c r="AH281" s="48">
        <v>63</v>
      </c>
      <c r="AI281" s="86">
        <f t="shared" si="146"/>
        <v>-1.0965223926612235</v>
      </c>
      <c r="AJ281" s="47"/>
      <c r="AK281" s="47"/>
      <c r="AL281" s="47"/>
      <c r="AM281" s="47">
        <f t="shared" si="147"/>
        <v>0.8881125555878228</v>
      </c>
      <c r="AN281" s="47"/>
      <c r="AO281" s="47"/>
      <c r="AP281" s="47"/>
      <c r="AQ281" s="87"/>
    </row>
    <row r="282" spans="34:43" ht="12">
      <c r="AH282" s="48">
        <v>64</v>
      </c>
      <c r="AI282" s="86">
        <f t="shared" si="146"/>
        <v>-0.849922529842081</v>
      </c>
      <c r="AJ282" s="47"/>
      <c r="AK282" s="47"/>
      <c r="AL282" s="47"/>
      <c r="AM282" s="47">
        <f t="shared" si="147"/>
        <v>0.9658959908110643</v>
      </c>
      <c r="AN282" s="47"/>
      <c r="AO282" s="47"/>
      <c r="AP282" s="47"/>
      <c r="AQ282" s="87"/>
    </row>
    <row r="283" spans="34:43" ht="12">
      <c r="AH283" s="48">
        <v>65</v>
      </c>
      <c r="AI283" s="86">
        <f t="shared" si="146"/>
        <v>-0.5966394589785486</v>
      </c>
      <c r="AJ283" s="47"/>
      <c r="AK283" s="47"/>
      <c r="AL283" s="47"/>
      <c r="AM283" s="47">
        <f t="shared" si="147"/>
        <v>1.0425708431626117</v>
      </c>
      <c r="AN283" s="47"/>
      <c r="AO283" s="47"/>
      <c r="AP283" s="47"/>
      <c r="AQ283" s="87"/>
    </row>
    <row r="284" spans="34:43" ht="12">
      <c r="AH284" s="48">
        <v>66</v>
      </c>
      <c r="AI284" s="86">
        <f aca="true" t="shared" si="148" ref="AI284:AI312">AB93</f>
        <v>-0.3179327597315077</v>
      </c>
      <c r="AJ284" s="47"/>
      <c r="AK284" s="47"/>
      <c r="AL284" s="47"/>
      <c r="AM284" s="47">
        <f aca="true" t="shared" si="149" ref="AM284:AM312">AC93</f>
        <v>1.1238028726259786</v>
      </c>
      <c r="AN284" s="47"/>
      <c r="AO284" s="47"/>
      <c r="AP284" s="47"/>
      <c r="AQ284" s="87"/>
    </row>
    <row r="285" spans="34:43" ht="12">
      <c r="AH285" s="48">
        <v>67</v>
      </c>
      <c r="AI285" s="86">
        <f t="shared" si="148"/>
        <v>0.005767734254237072</v>
      </c>
      <c r="AJ285" s="47"/>
      <c r="AK285" s="47"/>
      <c r="AL285" s="47"/>
      <c r="AM285" s="47">
        <f t="shared" si="149"/>
        <v>1.2139942189404322</v>
      </c>
      <c r="AN285" s="47"/>
      <c r="AO285" s="47"/>
      <c r="AP285" s="47"/>
      <c r="AQ285" s="87"/>
    </row>
    <row r="286" spans="34:43" ht="12">
      <c r="AH286" s="48">
        <v>68</v>
      </c>
      <c r="AI286" s="86">
        <f t="shared" si="148"/>
        <v>0.4629394015740636</v>
      </c>
      <c r="AJ286" s="47"/>
      <c r="AK286" s="47"/>
      <c r="AL286" s="47"/>
      <c r="AM286" s="47">
        <f t="shared" si="149"/>
        <v>1.3147588855828543</v>
      </c>
      <c r="AN286" s="47"/>
      <c r="AO286" s="47"/>
      <c r="AP286" s="47"/>
      <c r="AQ286" s="87"/>
    </row>
    <row r="287" spans="34:43" ht="12">
      <c r="AH287" s="48">
        <v>69</v>
      </c>
      <c r="AI287" s="86">
        <f t="shared" si="148"/>
        <v>1.2448305711128067</v>
      </c>
      <c r="AJ287" s="47"/>
      <c r="AK287" s="47"/>
      <c r="AL287" s="47"/>
      <c r="AM287" s="47">
        <f t="shared" si="149"/>
        <v>1.426765286050693</v>
      </c>
      <c r="AN287" s="47"/>
      <c r="AO287" s="47"/>
      <c r="AP287" s="47"/>
      <c r="AQ287" s="87"/>
    </row>
    <row r="288" spans="34:43" ht="12">
      <c r="AH288" s="48">
        <v>70</v>
      </c>
      <c r="AI288" s="86">
        <f t="shared" si="148"/>
        <v>2.1856291459504558</v>
      </c>
      <c r="AJ288" s="47"/>
      <c r="AK288" s="47"/>
      <c r="AL288" s="47"/>
      <c r="AM288" s="47">
        <f t="shared" si="149"/>
        <v>1.546420923913642</v>
      </c>
      <c r="AN288" s="47"/>
      <c r="AO288" s="47"/>
      <c r="AP288" s="47"/>
      <c r="AQ288" s="87"/>
    </row>
    <row r="289" spans="34:43" ht="12">
      <c r="AH289" s="48">
        <v>71</v>
      </c>
      <c r="AI289" s="86">
        <f t="shared" si="148"/>
        <v>3.5878242029185134</v>
      </c>
      <c r="AJ289" s="47"/>
      <c r="AK289" s="47"/>
      <c r="AL289" s="47"/>
      <c r="AM289" s="47">
        <f t="shared" si="149"/>
        <v>1.5959461612899069</v>
      </c>
      <c r="AN289" s="47"/>
      <c r="AO289" s="47"/>
      <c r="AP289" s="47"/>
      <c r="AQ289" s="87"/>
    </row>
    <row r="290" spans="34:43" ht="12">
      <c r="AH290" s="48">
        <v>72</v>
      </c>
      <c r="AI290" s="86">
        <f t="shared" si="148"/>
        <v>5.849779572059116</v>
      </c>
      <c r="AJ290" s="47"/>
      <c r="AK290" s="47"/>
      <c r="AL290" s="47"/>
      <c r="AM290" s="47">
        <f t="shared" si="149"/>
        <v>1.3483093575755698</v>
      </c>
      <c r="AN290" s="47"/>
      <c r="AO290" s="47"/>
      <c r="AP290" s="47"/>
      <c r="AQ290" s="87"/>
    </row>
    <row r="291" spans="34:43" ht="12">
      <c r="AH291" s="48">
        <v>73</v>
      </c>
      <c r="AI291" s="86">
        <f t="shared" si="148"/>
        <v>8.974459216693738</v>
      </c>
      <c r="AJ291" s="47"/>
      <c r="AK291" s="47"/>
      <c r="AL291" s="47"/>
      <c r="AM291" s="47">
        <f t="shared" si="149"/>
        <v>0.702146118848014</v>
      </c>
      <c r="AN291" s="47"/>
      <c r="AO291" s="47"/>
      <c r="AP291" s="47"/>
      <c r="AQ291" s="87"/>
    </row>
    <row r="292" spans="34:43" ht="12">
      <c r="AH292" s="48">
        <v>74</v>
      </c>
      <c r="AI292" s="86">
        <f t="shared" si="148"/>
        <v>8.974459216693738</v>
      </c>
      <c r="AJ292" s="47"/>
      <c r="AK292" s="47"/>
      <c r="AL292" s="47"/>
      <c r="AM292" s="47">
        <f t="shared" si="149"/>
        <v>0.702146118848014</v>
      </c>
      <c r="AN292" s="47"/>
      <c r="AO292" s="47"/>
      <c r="AP292" s="47"/>
      <c r="AQ292" s="87"/>
    </row>
    <row r="293" spans="34:43" ht="12">
      <c r="AH293" s="48">
        <v>75</v>
      </c>
      <c r="AI293" s="86">
        <f t="shared" si="148"/>
        <v>9.1364591471595</v>
      </c>
      <c r="AJ293" s="47"/>
      <c r="AK293" s="47"/>
      <c r="AL293" s="47"/>
      <c r="AM293" s="47">
        <f t="shared" si="149"/>
        <v>0.6509032968365545</v>
      </c>
      <c r="AN293" s="47"/>
      <c r="AO293" s="47"/>
      <c r="AP293" s="47"/>
      <c r="AQ293" s="87"/>
    </row>
    <row r="294" spans="34:43" ht="12">
      <c r="AH294" s="48">
        <v>76</v>
      </c>
      <c r="AI294" s="86">
        <f t="shared" si="148"/>
        <v>9.292837332888288</v>
      </c>
      <c r="AJ294" s="47"/>
      <c r="AK294" s="47"/>
      <c r="AL294" s="47"/>
      <c r="AM294" s="47">
        <f t="shared" si="149"/>
        <v>0.6013916371689678</v>
      </c>
      <c r="AN294" s="47"/>
      <c r="AO294" s="47"/>
      <c r="AP294" s="47"/>
      <c r="AQ294" s="87"/>
    </row>
    <row r="295" spans="34:43" ht="12">
      <c r="AH295" s="48">
        <v>77</v>
      </c>
      <c r="AI295" s="86">
        <f t="shared" si="148"/>
        <v>9.441707569345493</v>
      </c>
      <c r="AJ295" s="47"/>
      <c r="AK295" s="47"/>
      <c r="AL295" s="47"/>
      <c r="AM295" s="47">
        <f t="shared" si="149"/>
        <v>0.5545439723787542</v>
      </c>
      <c r="AN295" s="47"/>
      <c r="AO295" s="47"/>
      <c r="AP295" s="47"/>
      <c r="AQ295" s="87"/>
    </row>
    <row r="296" spans="34:43" ht="12">
      <c r="AH296" s="48">
        <v>78</v>
      </c>
      <c r="AI296" s="86">
        <f t="shared" si="148"/>
        <v>9.588506617897627</v>
      </c>
      <c r="AJ296" s="47"/>
      <c r="AK296" s="47"/>
      <c r="AL296" s="47"/>
      <c r="AM296" s="47">
        <f t="shared" si="149"/>
        <v>0.5076392584972202</v>
      </c>
      <c r="AN296" s="47"/>
      <c r="AO296" s="47"/>
      <c r="AP296" s="47"/>
      <c r="AQ296" s="87"/>
    </row>
    <row r="297" spans="34:43" ht="12">
      <c r="AH297" s="48">
        <v>79</v>
      </c>
      <c r="AI297" s="86">
        <f t="shared" si="148"/>
        <v>9.724935620391793</v>
      </c>
      <c r="AJ297" s="47"/>
      <c r="AK297" s="47"/>
      <c r="AL297" s="47"/>
      <c r="AM297" s="47">
        <f t="shared" si="149"/>
        <v>0.4648348253685901</v>
      </c>
      <c r="AN297" s="47"/>
      <c r="AO297" s="47"/>
      <c r="AP297" s="47"/>
      <c r="AQ297" s="87"/>
    </row>
    <row r="298" spans="34:43" ht="12">
      <c r="AH298" s="48">
        <v>80</v>
      </c>
      <c r="AI298" s="86">
        <f t="shared" si="148"/>
        <v>9.859216600116223</v>
      </c>
      <c r="AJ298" s="47"/>
      <c r="AK298" s="47"/>
      <c r="AL298" s="47"/>
      <c r="AM298" s="47">
        <f t="shared" si="149"/>
        <v>0.4220095840592366</v>
      </c>
      <c r="AN298" s="47"/>
      <c r="AO298" s="47"/>
      <c r="AP298" s="47"/>
      <c r="AQ298" s="87"/>
    </row>
    <row r="299" spans="34:43" ht="12">
      <c r="AH299" s="48">
        <v>81</v>
      </c>
      <c r="AI299" s="86">
        <f t="shared" si="148"/>
        <v>9.985122444897668</v>
      </c>
      <c r="AJ299" s="47"/>
      <c r="AK299" s="47"/>
      <c r="AL299" s="47"/>
      <c r="AM299" s="47">
        <f t="shared" si="149"/>
        <v>0.3822674544964437</v>
      </c>
      <c r="AN299" s="47"/>
      <c r="AO299" s="47"/>
      <c r="AP299" s="47"/>
      <c r="AQ299" s="87"/>
    </row>
    <row r="300" spans="34:43" ht="12">
      <c r="AH300" s="48">
        <v>82</v>
      </c>
      <c r="AI300" s="86">
        <f t="shared" si="148"/>
        <v>10.106258520401735</v>
      </c>
      <c r="AJ300" s="47"/>
      <c r="AK300" s="47"/>
      <c r="AL300" s="47"/>
      <c r="AM300" s="47">
        <f t="shared" si="149"/>
        <v>0.3437977656330222</v>
      </c>
      <c r="AN300" s="47"/>
      <c r="AO300" s="47"/>
      <c r="AP300" s="47"/>
      <c r="AQ300" s="87"/>
    </row>
    <row r="301" spans="34:43" ht="12">
      <c r="AH301" s="48">
        <v>83</v>
      </c>
      <c r="AI301" s="86">
        <f t="shared" si="148"/>
        <v>10.22209800095511</v>
      </c>
      <c r="AJ301" s="47"/>
      <c r="AK301" s="47"/>
      <c r="AL301" s="47"/>
      <c r="AM301" s="47">
        <f t="shared" si="149"/>
        <v>0.3068476099803341</v>
      </c>
      <c r="AN301" s="47"/>
      <c r="AO301" s="47"/>
      <c r="AP301" s="47"/>
      <c r="AQ301" s="87"/>
    </row>
    <row r="302" spans="34:43" ht="12">
      <c r="AH302" s="48">
        <v>84</v>
      </c>
      <c r="AI302" s="86">
        <f t="shared" si="148"/>
        <v>10.331763946199851</v>
      </c>
      <c r="AJ302" s="47"/>
      <c r="AK302" s="47"/>
      <c r="AL302" s="47"/>
      <c r="AM302" s="47">
        <f t="shared" si="149"/>
        <v>0.2718484906485088</v>
      </c>
      <c r="AN302" s="47"/>
      <c r="AO302" s="47"/>
      <c r="AP302" s="47"/>
      <c r="AQ302" s="87"/>
    </row>
    <row r="303" spans="34:43" ht="12">
      <c r="AH303" s="48">
        <v>85</v>
      </c>
      <c r="AI303" s="86">
        <f t="shared" si="148"/>
        <v>10.423301601055984</v>
      </c>
      <c r="AJ303" s="47"/>
      <c r="AK303" s="47"/>
      <c r="AL303" s="47"/>
      <c r="AM303" s="47">
        <f t="shared" si="149"/>
        <v>0.244749649630986</v>
      </c>
      <c r="AN303" s="47"/>
      <c r="AO303" s="47"/>
      <c r="AP303" s="47"/>
      <c r="AQ303" s="87"/>
    </row>
    <row r="304" spans="34:43" ht="12">
      <c r="AH304" s="48">
        <v>86</v>
      </c>
      <c r="AI304" s="86">
        <f t="shared" si="148"/>
        <v>10.5287043803518</v>
      </c>
      <c r="AJ304" s="47"/>
      <c r="AK304" s="47"/>
      <c r="AL304" s="47"/>
      <c r="AM304" s="47">
        <f t="shared" si="149"/>
        <v>0.20955696144625513</v>
      </c>
      <c r="AN304" s="47"/>
      <c r="AO304" s="47"/>
      <c r="AP304" s="47"/>
      <c r="AQ304" s="87"/>
    </row>
    <row r="305" spans="34:43" ht="12">
      <c r="AH305" s="48">
        <v>87</v>
      </c>
      <c r="AI305" s="86">
        <f t="shared" si="148"/>
        <v>10.61846310865398</v>
      </c>
      <c r="AJ305" s="47"/>
      <c r="AK305" s="47"/>
      <c r="AL305" s="47"/>
      <c r="AM305" s="47">
        <f t="shared" si="149"/>
        <v>0.1809404593743018</v>
      </c>
      <c r="AN305" s="47"/>
      <c r="AO305" s="47"/>
      <c r="AP305" s="47"/>
      <c r="AQ305" s="87"/>
    </row>
    <row r="306" spans="34:43" ht="12">
      <c r="AH306" s="48">
        <v>88</v>
      </c>
      <c r="AI306" s="86">
        <f t="shared" si="148"/>
        <v>10.689043895022055</v>
      </c>
      <c r="AJ306" s="47"/>
      <c r="AK306" s="47"/>
      <c r="AL306" s="47"/>
      <c r="AM306" s="47">
        <f t="shared" si="149"/>
        <v>0.16044688608408553</v>
      </c>
      <c r="AN306" s="47"/>
      <c r="AO306" s="47"/>
      <c r="AP306" s="47"/>
      <c r="AQ306" s="87"/>
    </row>
    <row r="307" spans="34:43" ht="12">
      <c r="AH307" s="48">
        <v>89</v>
      </c>
      <c r="AI307" s="86">
        <f t="shared" si="148"/>
        <v>10.76377643086502</v>
      </c>
      <c r="AJ307" s="47"/>
      <c r="AK307" s="47"/>
      <c r="AL307" s="47"/>
      <c r="AM307" s="47">
        <f t="shared" si="149"/>
        <v>0.136371937877537</v>
      </c>
      <c r="AN307" s="47"/>
      <c r="AO307" s="47"/>
      <c r="AP307" s="47"/>
      <c r="AQ307" s="87"/>
    </row>
    <row r="308" spans="34:43" ht="12">
      <c r="AH308" s="48">
        <v>90</v>
      </c>
      <c r="AI308" s="86">
        <f t="shared" si="148"/>
        <v>10.849030669389485</v>
      </c>
      <c r="AJ308" s="47"/>
      <c r="AK308" s="47"/>
      <c r="AL308" s="47"/>
      <c r="AM308" s="47">
        <f t="shared" si="149"/>
        <v>0.10019464629806496</v>
      </c>
      <c r="AN308" s="47"/>
      <c r="AO308" s="47"/>
      <c r="AP308" s="47"/>
      <c r="AQ308" s="87"/>
    </row>
    <row r="309" spans="34:43" ht="12">
      <c r="AH309" s="48">
        <v>91</v>
      </c>
      <c r="AI309" s="86">
        <f t="shared" si="148"/>
        <v>10.912165233725819</v>
      </c>
      <c r="AJ309" s="47"/>
      <c r="AK309" s="47"/>
      <c r="AL309" s="47"/>
      <c r="AM309" s="47">
        <f t="shared" si="149"/>
        <v>0.06418642012206721</v>
      </c>
      <c r="AN309" s="47"/>
      <c r="AO309" s="47"/>
      <c r="AP309" s="47"/>
      <c r="AQ309" s="87"/>
    </row>
    <row r="310" spans="34:43" ht="12">
      <c r="AH310" s="48">
        <v>92</v>
      </c>
      <c r="AI310" s="86">
        <f t="shared" si="148"/>
        <v>10.940230190443792</v>
      </c>
      <c r="AJ310" s="47"/>
      <c r="AK310" s="47"/>
      <c r="AL310" s="47"/>
      <c r="AM310" s="47">
        <f t="shared" si="149"/>
        <v>0.029957535745455566</v>
      </c>
      <c r="AN310" s="47"/>
      <c r="AO310" s="47"/>
      <c r="AP310" s="47"/>
      <c r="AQ310" s="87"/>
    </row>
    <row r="311" spans="34:43" ht="12">
      <c r="AH311" s="48">
        <v>93</v>
      </c>
      <c r="AI311" s="86">
        <f t="shared" si="148"/>
        <v>10.923419361150764</v>
      </c>
      <c r="AJ311" s="47"/>
      <c r="AK311" s="47"/>
      <c r="AL311" s="47"/>
      <c r="AM311" s="47">
        <f t="shared" si="149"/>
        <v>-0.013756217057017572</v>
      </c>
      <c r="AN311" s="47"/>
      <c r="AO311" s="47"/>
      <c r="AP311" s="47"/>
      <c r="AQ311" s="87"/>
    </row>
    <row r="312" spans="34:43" ht="12">
      <c r="AH312" s="48">
        <v>94</v>
      </c>
      <c r="AI312" s="86">
        <f t="shared" si="148"/>
        <v>10.992324098165628</v>
      </c>
      <c r="AJ312" s="47"/>
      <c r="AK312" s="47"/>
      <c r="AL312" s="47"/>
      <c r="AM312" s="47">
        <f t="shared" si="149"/>
        <v>8.881784197001252E-16</v>
      </c>
      <c r="AN312" s="47"/>
      <c r="AO312" s="47"/>
      <c r="AP312" s="47"/>
      <c r="AQ312" s="87"/>
    </row>
    <row r="313" spans="35:43" ht="12">
      <c r="AI313" s="86"/>
      <c r="AJ313" s="47"/>
      <c r="AK313" s="47"/>
      <c r="AL313" s="47"/>
      <c r="AM313" s="47"/>
      <c r="AN313" s="47"/>
      <c r="AO313" s="47"/>
      <c r="AP313" s="47"/>
      <c r="AQ313" s="87"/>
    </row>
    <row r="314" spans="34:43" ht="12">
      <c r="AH314" s="48">
        <v>1</v>
      </c>
      <c r="AI314" s="86">
        <f>AD28</f>
        <v>-5.489094990195131</v>
      </c>
      <c r="AJ314" s="47"/>
      <c r="AK314" s="47"/>
      <c r="AL314" s="47"/>
      <c r="AM314" s="47"/>
      <c r="AN314" s="47">
        <f>AE28</f>
        <v>0</v>
      </c>
      <c r="AO314" s="47"/>
      <c r="AP314" s="47"/>
      <c r="AQ314" s="87"/>
    </row>
    <row r="315" spans="34:43" ht="12">
      <c r="AH315" s="48">
        <v>2</v>
      </c>
      <c r="AI315" s="86">
        <f aca="true" t="shared" si="150" ref="AI315:AI378">AD29</f>
        <v>-5.479456012735253</v>
      </c>
      <c r="AJ315" s="47"/>
      <c r="AK315" s="47"/>
      <c r="AL315" s="47"/>
      <c r="AM315" s="47"/>
      <c r="AN315" s="47">
        <f aca="true" t="shared" si="151" ref="AN315:AN378">AE29</f>
        <v>0.001700315623922588</v>
      </c>
      <c r="AO315" s="47"/>
      <c r="AP315" s="47"/>
      <c r="AQ315" s="87"/>
    </row>
    <row r="316" spans="34:43" ht="12">
      <c r="AH316" s="48">
        <v>3</v>
      </c>
      <c r="AI316" s="86">
        <f t="shared" si="150"/>
        <v>-5.469817035275375</v>
      </c>
      <c r="AJ316" s="47"/>
      <c r="AK316" s="47"/>
      <c r="AL316" s="47"/>
      <c r="AM316" s="47"/>
      <c r="AN316" s="47">
        <f t="shared" si="151"/>
        <v>0.003400631247845176</v>
      </c>
      <c r="AO316" s="47"/>
      <c r="AP316" s="47"/>
      <c r="AQ316" s="87"/>
    </row>
    <row r="317" spans="34:43" ht="12">
      <c r="AH317" s="48">
        <v>4</v>
      </c>
      <c r="AI317" s="86">
        <f t="shared" si="150"/>
        <v>-5.460178057815497</v>
      </c>
      <c r="AJ317" s="47"/>
      <c r="AK317" s="47"/>
      <c r="AL317" s="47"/>
      <c r="AM317" s="47"/>
      <c r="AN317" s="47">
        <f t="shared" si="151"/>
        <v>0.00510094687176732</v>
      </c>
      <c r="AO317" s="47"/>
      <c r="AP317" s="47"/>
      <c r="AQ317" s="87"/>
    </row>
    <row r="318" spans="34:43" ht="12">
      <c r="AH318" s="48">
        <v>5</v>
      </c>
      <c r="AI318" s="86">
        <f t="shared" si="150"/>
        <v>-5.45053908035562</v>
      </c>
      <c r="AJ318" s="47"/>
      <c r="AK318" s="47"/>
      <c r="AL318" s="47"/>
      <c r="AM318" s="47"/>
      <c r="AN318" s="47">
        <f t="shared" si="151"/>
        <v>0.006801262495689908</v>
      </c>
      <c r="AO318" s="47"/>
      <c r="AP318" s="47"/>
      <c r="AQ318" s="87"/>
    </row>
    <row r="319" spans="34:43" ht="12">
      <c r="AH319" s="48">
        <v>6</v>
      </c>
      <c r="AI319" s="86">
        <f t="shared" si="150"/>
        <v>-5.440900102895743</v>
      </c>
      <c r="AJ319" s="47"/>
      <c r="AK319" s="47"/>
      <c r="AL319" s="47"/>
      <c r="AM319" s="47"/>
      <c r="AN319" s="47">
        <f t="shared" si="151"/>
        <v>0.008501578119612052</v>
      </c>
      <c r="AO319" s="47"/>
      <c r="AP319" s="47"/>
      <c r="AQ319" s="87"/>
    </row>
    <row r="320" spans="34:43" ht="12">
      <c r="AH320" s="48">
        <v>7</v>
      </c>
      <c r="AI320" s="86">
        <f t="shared" si="150"/>
        <v>-5.4312611254358645</v>
      </c>
      <c r="AJ320" s="47"/>
      <c r="AK320" s="47"/>
      <c r="AL320" s="47"/>
      <c r="AM320" s="47"/>
      <c r="AN320" s="47">
        <f t="shared" si="151"/>
        <v>0.010201893743535084</v>
      </c>
      <c r="AO320" s="47"/>
      <c r="AP320" s="47"/>
      <c r="AQ320" s="87"/>
    </row>
    <row r="321" spans="34:43" ht="12">
      <c r="AH321" s="48">
        <v>8</v>
      </c>
      <c r="AI321" s="86">
        <f t="shared" si="150"/>
        <v>-5.421622147975986</v>
      </c>
      <c r="AJ321" s="47"/>
      <c r="AK321" s="47"/>
      <c r="AL321" s="47"/>
      <c r="AM321" s="47"/>
      <c r="AN321" s="47">
        <f t="shared" si="151"/>
        <v>0.011902209367457228</v>
      </c>
      <c r="AO321" s="47"/>
      <c r="AP321" s="47"/>
      <c r="AQ321" s="87"/>
    </row>
    <row r="322" spans="34:43" ht="12">
      <c r="AH322" s="48">
        <v>9</v>
      </c>
      <c r="AI322" s="86">
        <f t="shared" si="150"/>
        <v>-5.411983170516108</v>
      </c>
      <c r="AJ322" s="47"/>
      <c r="AK322" s="47"/>
      <c r="AL322" s="47"/>
      <c r="AM322" s="47"/>
      <c r="AN322" s="47">
        <f t="shared" si="151"/>
        <v>0.01360252499138026</v>
      </c>
      <c r="AO322" s="47"/>
      <c r="AP322" s="47"/>
      <c r="AQ322" s="87"/>
    </row>
    <row r="323" spans="34:43" ht="12">
      <c r="AH323" s="48">
        <v>10</v>
      </c>
      <c r="AI323" s="86">
        <f t="shared" si="150"/>
        <v>-5.402344193056231</v>
      </c>
      <c r="AJ323" s="47"/>
      <c r="AK323" s="47"/>
      <c r="AL323" s="47"/>
      <c r="AM323" s="47"/>
      <c r="AN323" s="47">
        <f t="shared" si="151"/>
        <v>0.015302840615301516</v>
      </c>
      <c r="AO323" s="47"/>
      <c r="AP323" s="47"/>
      <c r="AQ323" s="87"/>
    </row>
    <row r="324" spans="34:43" ht="12">
      <c r="AH324" s="48">
        <v>11</v>
      </c>
      <c r="AI324" s="86">
        <f t="shared" si="150"/>
        <v>-5.392705215596353</v>
      </c>
      <c r="AJ324" s="47"/>
      <c r="AK324" s="47"/>
      <c r="AL324" s="47"/>
      <c r="AM324" s="47"/>
      <c r="AN324" s="47">
        <f t="shared" si="151"/>
        <v>0.017003156239225437</v>
      </c>
      <c r="AO324" s="47"/>
      <c r="AP324" s="47"/>
      <c r="AQ324" s="87"/>
    </row>
    <row r="325" spans="34:43" ht="12">
      <c r="AH325" s="48">
        <v>12</v>
      </c>
      <c r="AI325" s="86">
        <f t="shared" si="150"/>
        <v>-5.3830662381364744</v>
      </c>
      <c r="AJ325" s="47"/>
      <c r="AK325" s="47"/>
      <c r="AL325" s="47"/>
      <c r="AM325" s="47"/>
      <c r="AN325" s="47">
        <f t="shared" si="151"/>
        <v>0.01870347186314758</v>
      </c>
      <c r="AO325" s="47"/>
      <c r="AP325" s="47"/>
      <c r="AQ325" s="87"/>
    </row>
    <row r="326" spans="34:43" ht="12">
      <c r="AH326" s="48">
        <v>13</v>
      </c>
      <c r="AI326" s="86">
        <f t="shared" si="150"/>
        <v>-5.373427260676598</v>
      </c>
      <c r="AJ326" s="47"/>
      <c r="AK326" s="47"/>
      <c r="AL326" s="47"/>
      <c r="AM326" s="47"/>
      <c r="AN326" s="47">
        <f t="shared" si="151"/>
        <v>0.02040378748706928</v>
      </c>
      <c r="AO326" s="47"/>
      <c r="AP326" s="47"/>
      <c r="AQ326" s="87"/>
    </row>
    <row r="327" spans="34:43" ht="12">
      <c r="AH327" s="48">
        <v>14</v>
      </c>
      <c r="AI327" s="86">
        <f t="shared" si="150"/>
        <v>-5.36378828321672</v>
      </c>
      <c r="AJ327" s="47"/>
      <c r="AK327" s="47"/>
      <c r="AL327" s="47"/>
      <c r="AM327" s="47"/>
      <c r="AN327" s="47">
        <f t="shared" si="151"/>
        <v>0.02210410311099187</v>
      </c>
      <c r="AO327" s="47"/>
      <c r="AP327" s="47"/>
      <c r="AQ327" s="87"/>
    </row>
    <row r="328" spans="34:43" ht="12">
      <c r="AH328" s="48">
        <v>15</v>
      </c>
      <c r="AI328" s="86">
        <f t="shared" si="150"/>
        <v>-5.354149305756843</v>
      </c>
      <c r="AJ328" s="47"/>
      <c r="AK328" s="47"/>
      <c r="AL328" s="47"/>
      <c r="AM328" s="47"/>
      <c r="AN328" s="47">
        <f t="shared" si="151"/>
        <v>0.023804418734914012</v>
      </c>
      <c r="AO328" s="47"/>
      <c r="AP328" s="47"/>
      <c r="AQ328" s="87"/>
    </row>
    <row r="329" spans="34:43" ht="12">
      <c r="AH329" s="48">
        <v>16</v>
      </c>
      <c r="AI329" s="86">
        <f t="shared" si="150"/>
        <v>-5.344510328296964</v>
      </c>
      <c r="AJ329" s="47"/>
      <c r="AK329" s="47"/>
      <c r="AL329" s="47"/>
      <c r="AM329" s="47"/>
      <c r="AN329" s="47">
        <f t="shared" si="151"/>
        <v>0.0255047343588366</v>
      </c>
      <c r="AO329" s="47"/>
      <c r="AP329" s="47"/>
      <c r="AQ329" s="87"/>
    </row>
    <row r="330" spans="34:43" ht="12">
      <c r="AH330" s="48">
        <v>17</v>
      </c>
      <c r="AI330" s="86">
        <f t="shared" si="150"/>
        <v>-5.334871350837086</v>
      </c>
      <c r="AJ330" s="47"/>
      <c r="AK330" s="47"/>
      <c r="AL330" s="47"/>
      <c r="AM330" s="47"/>
      <c r="AN330" s="47">
        <f t="shared" si="151"/>
        <v>0.02720504998275919</v>
      </c>
      <c r="AO330" s="47"/>
      <c r="AP330" s="47"/>
      <c r="AQ330" s="87"/>
    </row>
    <row r="331" spans="34:43" ht="12">
      <c r="AH331" s="48">
        <v>18</v>
      </c>
      <c r="AI331" s="86">
        <f t="shared" si="150"/>
        <v>-5.32523237337721</v>
      </c>
      <c r="AJ331" s="47"/>
      <c r="AK331" s="47"/>
      <c r="AL331" s="47"/>
      <c r="AM331" s="47"/>
      <c r="AN331" s="47">
        <f t="shared" si="151"/>
        <v>0.02890536560668089</v>
      </c>
      <c r="AO331" s="47"/>
      <c r="AP331" s="47"/>
      <c r="AQ331" s="87"/>
    </row>
    <row r="332" spans="34:43" ht="12">
      <c r="AH332" s="48">
        <v>19</v>
      </c>
      <c r="AI332" s="86">
        <f t="shared" si="150"/>
        <v>-5.315593395917331</v>
      </c>
      <c r="AJ332" s="47"/>
      <c r="AK332" s="47"/>
      <c r="AL332" s="47"/>
      <c r="AM332" s="47"/>
      <c r="AN332" s="47">
        <f t="shared" si="151"/>
        <v>0.030605681230604365</v>
      </c>
      <c r="AO332" s="47"/>
      <c r="AP332" s="47"/>
      <c r="AQ332" s="87"/>
    </row>
    <row r="333" spans="34:43" ht="12">
      <c r="AH333" s="48">
        <v>20</v>
      </c>
      <c r="AI333" s="86">
        <f t="shared" si="150"/>
        <v>-5.305954418457453</v>
      </c>
      <c r="AJ333" s="47"/>
      <c r="AK333" s="47"/>
      <c r="AL333" s="47"/>
      <c r="AM333" s="47"/>
      <c r="AN333" s="47">
        <f t="shared" si="151"/>
        <v>0.03230599685452651</v>
      </c>
      <c r="AO333" s="47"/>
      <c r="AP333" s="47"/>
      <c r="AQ333" s="87"/>
    </row>
    <row r="334" spans="34:43" ht="12">
      <c r="AH334" s="48">
        <v>21</v>
      </c>
      <c r="AI334" s="86">
        <f t="shared" si="150"/>
        <v>-5.296315440997574</v>
      </c>
      <c r="AJ334" s="47"/>
      <c r="AK334" s="47"/>
      <c r="AL334" s="47"/>
      <c r="AM334" s="47"/>
      <c r="AN334" s="47">
        <f t="shared" si="151"/>
        <v>0.0340063124784491</v>
      </c>
      <c r="AO334" s="47"/>
      <c r="AP334" s="47"/>
      <c r="AQ334" s="87"/>
    </row>
    <row r="335" spans="34:43" ht="12">
      <c r="AH335" s="48">
        <v>22</v>
      </c>
      <c r="AI335" s="86">
        <f t="shared" si="150"/>
        <v>-5.296315440997574</v>
      </c>
      <c r="AJ335" s="47"/>
      <c r="AK335" s="47"/>
      <c r="AL335" s="47"/>
      <c r="AM335" s="47"/>
      <c r="AN335" s="47">
        <f t="shared" si="151"/>
        <v>0.0340063124784491</v>
      </c>
      <c r="AO335" s="47"/>
      <c r="AP335" s="47"/>
      <c r="AQ335" s="87"/>
    </row>
    <row r="336" spans="34:43" ht="12">
      <c r="AH336" s="48">
        <v>23</v>
      </c>
      <c r="AI336" s="86">
        <f t="shared" si="150"/>
        <v>-5.295346584263549</v>
      </c>
      <c r="AJ336" s="47"/>
      <c r="AK336" s="47"/>
      <c r="AL336" s="47"/>
      <c r="AM336" s="47"/>
      <c r="AN336" s="47">
        <f t="shared" si="151"/>
        <v>0.03424777255024125</v>
      </c>
      <c r="AO336" s="47"/>
      <c r="AP336" s="47"/>
      <c r="AQ336" s="87"/>
    </row>
    <row r="337" spans="34:43" ht="12">
      <c r="AH337" s="48">
        <v>24</v>
      </c>
      <c r="AI337" s="86">
        <f t="shared" si="150"/>
        <v>-5.2936160726980415</v>
      </c>
      <c r="AJ337" s="47"/>
      <c r="AK337" s="47"/>
      <c r="AL337" s="47"/>
      <c r="AM337" s="47"/>
      <c r="AN337" s="47">
        <f t="shared" si="151"/>
        <v>0.03486677724309262</v>
      </c>
      <c r="AO337" s="47"/>
      <c r="AP337" s="47"/>
      <c r="AQ337" s="87"/>
    </row>
    <row r="338" spans="34:43" ht="12">
      <c r="AH338" s="48">
        <v>25</v>
      </c>
      <c r="AI338" s="86">
        <f t="shared" si="150"/>
        <v>-5.290867868132743</v>
      </c>
      <c r="AJ338" s="47"/>
      <c r="AK338" s="47"/>
      <c r="AL338" s="47"/>
      <c r="AM338" s="47"/>
      <c r="AN338" s="47">
        <f t="shared" si="151"/>
        <v>0.03598620613155212</v>
      </c>
      <c r="AO338" s="47"/>
      <c r="AP338" s="47"/>
      <c r="AQ338" s="87"/>
    </row>
    <row r="339" spans="34:43" ht="12">
      <c r="AH339" s="48">
        <v>26</v>
      </c>
      <c r="AI339" s="86">
        <f t="shared" si="150"/>
        <v>-5.286970299330128</v>
      </c>
      <c r="AJ339" s="47"/>
      <c r="AK339" s="47"/>
      <c r="AL339" s="47"/>
      <c r="AM339" s="47"/>
      <c r="AN339" s="47">
        <f t="shared" si="151"/>
        <v>0.03766581342020503</v>
      </c>
      <c r="AO339" s="47"/>
      <c r="AP339" s="47"/>
      <c r="AQ339" s="87"/>
    </row>
    <row r="340" spans="34:43" ht="12">
      <c r="AH340" s="48">
        <v>27</v>
      </c>
      <c r="AI340" s="86">
        <f t="shared" si="150"/>
        <v>-5.281859061944263</v>
      </c>
      <c r="AJ340" s="47"/>
      <c r="AK340" s="47"/>
      <c r="AL340" s="47"/>
      <c r="AM340" s="47"/>
      <c r="AN340" s="47">
        <f t="shared" si="151"/>
        <v>0.03993126427068594</v>
      </c>
      <c r="AO340" s="47"/>
      <c r="AP340" s="47"/>
      <c r="AQ340" s="87"/>
    </row>
    <row r="341" spans="34:43" ht="12">
      <c r="AH341" s="48">
        <v>28</v>
      </c>
      <c r="AI341" s="86">
        <f t="shared" si="150"/>
        <v>-5.275516299625739</v>
      </c>
      <c r="AJ341" s="47"/>
      <c r="AK341" s="47"/>
      <c r="AL341" s="47"/>
      <c r="AM341" s="47"/>
      <c r="AN341" s="47">
        <f t="shared" si="151"/>
        <v>0.042784921019372035</v>
      </c>
      <c r="AO341" s="47"/>
      <c r="AP341" s="47"/>
      <c r="AQ341" s="87"/>
    </row>
    <row r="342" spans="34:43" ht="12">
      <c r="AH342" s="48">
        <v>29</v>
      </c>
      <c r="AI342" s="86">
        <f t="shared" si="150"/>
        <v>-5.2679593908578966</v>
      </c>
      <c r="AJ342" s="47"/>
      <c r="AK342" s="47"/>
      <c r="AL342" s="47"/>
      <c r="AM342" s="47"/>
      <c r="AN342" s="47">
        <f t="shared" si="151"/>
        <v>0.04621168019000699</v>
      </c>
      <c r="AO342" s="47"/>
      <c r="AP342" s="47"/>
      <c r="AQ342" s="87"/>
    </row>
    <row r="343" spans="34:43" ht="12">
      <c r="AH343" s="48">
        <v>30</v>
      </c>
      <c r="AI343" s="86">
        <f t="shared" si="150"/>
        <v>-5.259233889784547</v>
      </c>
      <c r="AJ343" s="47"/>
      <c r="AK343" s="47"/>
      <c r="AL343" s="47"/>
      <c r="AM343" s="47"/>
      <c r="AN343" s="47">
        <f t="shared" si="151"/>
        <v>0.050182675484998995</v>
      </c>
      <c r="AO343" s="47"/>
      <c r="AP343" s="47"/>
      <c r="AQ343" s="87"/>
    </row>
    <row r="344" spans="34:43" ht="12">
      <c r="AH344" s="48">
        <v>31</v>
      </c>
      <c r="AI344" s="86">
        <f t="shared" si="150"/>
        <v>-5.242684731508279</v>
      </c>
      <c r="AJ344" s="47"/>
      <c r="AK344" s="47"/>
      <c r="AL344" s="47"/>
      <c r="AM344" s="47"/>
      <c r="AN344" s="47">
        <f t="shared" si="151"/>
        <v>0.05748189770659806</v>
      </c>
      <c r="AO344" s="47"/>
      <c r="AP344" s="47"/>
      <c r="AQ344" s="87"/>
    </row>
    <row r="345" spans="34:43" ht="12">
      <c r="AH345" s="48">
        <v>32</v>
      </c>
      <c r="AI345" s="86">
        <f t="shared" si="150"/>
        <v>-5.184602280610541</v>
      </c>
      <c r="AJ345" s="47"/>
      <c r="AK345" s="47"/>
      <c r="AL345" s="47"/>
      <c r="AM345" s="47"/>
      <c r="AN345" s="47">
        <f t="shared" si="151"/>
        <v>0.0822552503046099</v>
      </c>
      <c r="AO345" s="47"/>
      <c r="AP345" s="47"/>
      <c r="AQ345" s="87"/>
    </row>
    <row r="346" spans="34:43" ht="12">
      <c r="AH346" s="48">
        <v>33</v>
      </c>
      <c r="AI346" s="86">
        <f t="shared" si="150"/>
        <v>-5.12561405316411</v>
      </c>
      <c r="AJ346" s="47"/>
      <c r="AK346" s="47"/>
      <c r="AL346" s="47"/>
      <c r="AM346" s="47"/>
      <c r="AN346" s="47">
        <f t="shared" si="151"/>
        <v>0.10742633524617684</v>
      </c>
      <c r="AO346" s="47"/>
      <c r="AP346" s="47"/>
      <c r="AQ346" s="87"/>
    </row>
    <row r="347" spans="34:43" ht="12">
      <c r="AH347" s="48">
        <v>34</v>
      </c>
      <c r="AI347" s="86">
        <f t="shared" si="150"/>
        <v>-5.0658394805936116</v>
      </c>
      <c r="AJ347" s="47"/>
      <c r="AK347" s="47"/>
      <c r="AL347" s="47"/>
      <c r="AM347" s="47"/>
      <c r="AN347" s="47">
        <f t="shared" si="151"/>
        <v>0.13293175582474293</v>
      </c>
      <c r="AO347" s="47"/>
      <c r="AP347" s="47"/>
      <c r="AQ347" s="87"/>
    </row>
    <row r="348" spans="34:43" ht="12">
      <c r="AH348" s="48">
        <v>35</v>
      </c>
      <c r="AI348" s="86">
        <f t="shared" si="150"/>
        <v>-5.005388496754518</v>
      </c>
      <c r="AJ348" s="47"/>
      <c r="AK348" s="47"/>
      <c r="AL348" s="47"/>
      <c r="AM348" s="47"/>
      <c r="AN348" s="47">
        <f t="shared" si="151"/>
        <v>0.1587135996822875</v>
      </c>
      <c r="AO348" s="47"/>
      <c r="AP348" s="47"/>
      <c r="AQ348" s="87"/>
    </row>
    <row r="349" spans="34:43" ht="12">
      <c r="AH349" s="48">
        <v>36</v>
      </c>
      <c r="AI349" s="86">
        <f t="shared" si="150"/>
        <v>-4.944337707348424</v>
      </c>
      <c r="AJ349" s="47"/>
      <c r="AK349" s="47"/>
      <c r="AL349" s="47"/>
      <c r="AM349" s="47"/>
      <c r="AN349" s="47">
        <f t="shared" si="151"/>
        <v>0.1847311934409932</v>
      </c>
      <c r="AO349" s="47"/>
      <c r="AP349" s="47"/>
      <c r="AQ349" s="87"/>
    </row>
    <row r="350" spans="34:43" ht="12">
      <c r="AH350" s="48">
        <v>37</v>
      </c>
      <c r="AI350" s="86">
        <f t="shared" si="150"/>
        <v>-4.8827461824516</v>
      </c>
      <c r="AJ350" s="47"/>
      <c r="AK350" s="47"/>
      <c r="AL350" s="47"/>
      <c r="AM350" s="47"/>
      <c r="AN350" s="47">
        <f t="shared" si="151"/>
        <v>0.21095305047618718</v>
      </c>
      <c r="AO350" s="47"/>
      <c r="AP350" s="47"/>
      <c r="AQ350" s="87"/>
    </row>
    <row r="351" spans="34:43" ht="12">
      <c r="AH351" s="48">
        <v>38</v>
      </c>
      <c r="AI351" s="86">
        <f t="shared" si="150"/>
        <v>-4.820662728451982</v>
      </c>
      <c r="AJ351" s="47"/>
      <c r="AK351" s="47"/>
      <c r="AL351" s="47"/>
      <c r="AM351" s="47"/>
      <c r="AN351" s="47">
        <f t="shared" si="151"/>
        <v>0.23735315141442026</v>
      </c>
      <c r="AO351" s="47"/>
      <c r="AP351" s="47"/>
      <c r="AQ351" s="87"/>
    </row>
    <row r="352" spans="34:43" ht="12">
      <c r="AH352" s="48">
        <v>39</v>
      </c>
      <c r="AI352" s="86">
        <f t="shared" si="150"/>
        <v>-4.758129074794905</v>
      </c>
      <c r="AJ352" s="47"/>
      <c r="AK352" s="47"/>
      <c r="AL352" s="47"/>
      <c r="AM352" s="47"/>
      <c r="AN352" s="47">
        <f t="shared" si="151"/>
        <v>0.2639092972215429</v>
      </c>
      <c r="AO352" s="47"/>
      <c r="AP352" s="47"/>
      <c r="AQ352" s="87"/>
    </row>
    <row r="353" spans="34:43" ht="12">
      <c r="AH353" s="48">
        <v>40</v>
      </c>
      <c r="AI353" s="86">
        <f t="shared" si="150"/>
        <v>-4.695181532538932</v>
      </c>
      <c r="AJ353" s="47"/>
      <c r="AK353" s="47"/>
      <c r="AL353" s="47"/>
      <c r="AM353" s="47"/>
      <c r="AN353" s="47">
        <f t="shared" si="151"/>
        <v>0.2906022376868349</v>
      </c>
      <c r="AO353" s="47"/>
      <c r="AP353" s="47"/>
      <c r="AQ353" s="87"/>
    </row>
    <row r="354" spans="34:43" ht="12">
      <c r="AH354" s="48">
        <v>41</v>
      </c>
      <c r="AI354" s="86">
        <f t="shared" si="150"/>
        <v>-4.631852233104461</v>
      </c>
      <c r="AJ354" s="47"/>
      <c r="AK354" s="47"/>
      <c r="AL354" s="47"/>
      <c r="AM354" s="47"/>
      <c r="AN354" s="47">
        <f t="shared" si="151"/>
        <v>0.3174150218355072</v>
      </c>
      <c r="AO354" s="47"/>
      <c r="AP354" s="47"/>
      <c r="AQ354" s="87"/>
    </row>
    <row r="355" spans="34:43" ht="12">
      <c r="AH355" s="48">
        <v>42</v>
      </c>
      <c r="AI355" s="86">
        <f t="shared" si="150"/>
        <v>-4.568169778681288</v>
      </c>
      <c r="AJ355" s="47"/>
      <c r="AK355" s="47"/>
      <c r="AL355" s="47"/>
      <c r="AM355" s="47"/>
      <c r="AN355" s="47">
        <f t="shared" si="151"/>
        <v>0.3443326430081468</v>
      </c>
      <c r="AO355" s="47"/>
      <c r="AP355" s="47"/>
      <c r="AQ355" s="87"/>
    </row>
    <row r="356" spans="34:43" ht="12">
      <c r="AH356" s="48">
        <v>43</v>
      </c>
      <c r="AI356" s="86">
        <f t="shared" si="150"/>
        <v>-4.568169778681288</v>
      </c>
      <c r="AJ356" s="47"/>
      <c r="AK356" s="47"/>
      <c r="AL356" s="47"/>
      <c r="AM356" s="47"/>
      <c r="AN356" s="47">
        <f t="shared" si="151"/>
        <v>0.3443326430081468</v>
      </c>
      <c r="AO356" s="47"/>
      <c r="AP356" s="47"/>
      <c r="AQ356" s="87"/>
    </row>
    <row r="357" spans="34:43" ht="12">
      <c r="AH357" s="48">
        <v>44</v>
      </c>
      <c r="AI357" s="86">
        <f t="shared" si="150"/>
        <v>-4.517638361812344</v>
      </c>
      <c r="AJ357" s="47"/>
      <c r="AK357" s="47"/>
      <c r="AL357" s="47"/>
      <c r="AM357" s="47"/>
      <c r="AN357" s="47">
        <f t="shared" si="151"/>
        <v>0.36188612464655723</v>
      </c>
      <c r="AO357" s="47"/>
      <c r="AP357" s="47"/>
      <c r="AQ357" s="87"/>
    </row>
    <row r="358" spans="34:43" ht="12">
      <c r="AH358" s="48">
        <v>45</v>
      </c>
      <c r="AI358" s="86">
        <f t="shared" si="150"/>
        <v>-4.466378486809286</v>
      </c>
      <c r="AJ358" s="47"/>
      <c r="AK358" s="47"/>
      <c r="AL358" s="47"/>
      <c r="AM358" s="47"/>
      <c r="AN358" s="47">
        <f t="shared" si="151"/>
        <v>0.37973964756599177</v>
      </c>
      <c r="AO358" s="47"/>
      <c r="AP358" s="47"/>
      <c r="AQ358" s="87"/>
    </row>
    <row r="359" spans="34:43" ht="12">
      <c r="AH359" s="48">
        <v>46</v>
      </c>
      <c r="AI359" s="86">
        <f t="shared" si="150"/>
        <v>-4.414303801186209</v>
      </c>
      <c r="AJ359" s="47"/>
      <c r="AK359" s="47"/>
      <c r="AL359" s="47"/>
      <c r="AM359" s="47"/>
      <c r="AN359" s="47">
        <f t="shared" si="151"/>
        <v>0.39792640056791573</v>
      </c>
      <c r="AO359" s="47"/>
      <c r="AP359" s="47"/>
      <c r="AQ359" s="87"/>
    </row>
    <row r="360" spans="34:43" ht="12">
      <c r="AH360" s="48">
        <v>47</v>
      </c>
      <c r="AI360" s="86">
        <f t="shared" si="150"/>
        <v>-4.361314336422879</v>
      </c>
      <c r="AJ360" s="47"/>
      <c r="AK360" s="47"/>
      <c r="AL360" s="47"/>
      <c r="AM360" s="47"/>
      <c r="AN360" s="47">
        <f t="shared" si="151"/>
        <v>0.4164844138619328</v>
      </c>
      <c r="AO360" s="47"/>
      <c r="AP360" s="47"/>
      <c r="AQ360" s="87"/>
    </row>
    <row r="361" spans="34:43" ht="12">
      <c r="AH361" s="48">
        <v>48</v>
      </c>
      <c r="AI361" s="86">
        <f t="shared" si="150"/>
        <v>-4.307293790027951</v>
      </c>
      <c r="AJ361" s="47"/>
      <c r="AK361" s="47"/>
      <c r="AL361" s="47"/>
      <c r="AM361" s="47"/>
      <c r="AN361" s="47">
        <f t="shared" si="151"/>
        <v>0.43545744359745164</v>
      </c>
      <c r="AO361" s="47"/>
      <c r="AP361" s="47"/>
      <c r="AQ361" s="87"/>
    </row>
    <row r="362" spans="34:43" ht="12">
      <c r="AH362" s="48">
        <v>49</v>
      </c>
      <c r="AI362" s="86">
        <f t="shared" si="150"/>
        <v>-4.2521061426714875</v>
      </c>
      <c r="AJ362" s="47"/>
      <c r="AK362" s="47"/>
      <c r="AL362" s="47"/>
      <c r="AM362" s="47"/>
      <c r="AN362" s="47">
        <f t="shared" si="151"/>
        <v>0.4548960517710836</v>
      </c>
      <c r="AO362" s="47"/>
      <c r="AP362" s="47"/>
      <c r="AQ362" s="87"/>
    </row>
    <row r="363" spans="34:43" ht="12">
      <c r="AH363" s="48">
        <v>50</v>
      </c>
      <c r="AI363" s="86">
        <f t="shared" si="150"/>
        <v>-4.195591415478569</v>
      </c>
      <c r="AJ363" s="47"/>
      <c r="AK363" s="47"/>
      <c r="AL363" s="47"/>
      <c r="AM363" s="47"/>
      <c r="AN363" s="47">
        <f t="shared" si="151"/>
        <v>0.4748589322956507</v>
      </c>
      <c r="AO363" s="47"/>
      <c r="AP363" s="47"/>
      <c r="AQ363" s="87"/>
    </row>
    <row r="364" spans="34:43" ht="12">
      <c r="AH364" s="48">
        <v>51</v>
      </c>
      <c r="AI364" s="86">
        <f t="shared" si="150"/>
        <v>-4.137560305243862</v>
      </c>
      <c r="AJ364" s="47"/>
      <c r="AK364" s="47"/>
      <c r="AL364" s="47"/>
      <c r="AM364" s="47"/>
      <c r="AN364" s="47">
        <f t="shared" si="151"/>
        <v>0.4954145491968922</v>
      </c>
      <c r="AO364" s="47"/>
      <c r="AP364" s="47"/>
      <c r="AQ364" s="87"/>
    </row>
    <row r="365" spans="34:43" ht="12">
      <c r="AH365" s="48">
        <v>52</v>
      </c>
      <c r="AI365" s="86">
        <f t="shared" si="150"/>
        <v>-4.077787340921245</v>
      </c>
      <c r="AJ365" s="47"/>
      <c r="AK365" s="47"/>
      <c r="AL365" s="47"/>
      <c r="AM365" s="47"/>
      <c r="AN365" s="47">
        <f t="shared" si="151"/>
        <v>0.5166431731814076</v>
      </c>
      <c r="AO365" s="47"/>
      <c r="AP365" s="47"/>
      <c r="AQ365" s="87"/>
    </row>
    <row r="366" spans="34:43" ht="12">
      <c r="AH366" s="48">
        <v>53</v>
      </c>
      <c r="AI366" s="86">
        <f t="shared" si="150"/>
        <v>-4.016002070712043</v>
      </c>
      <c r="AJ366" s="47"/>
      <c r="AK366" s="47"/>
      <c r="AL366" s="47"/>
      <c r="AM366" s="47"/>
      <c r="AN366" s="47">
        <f t="shared" si="151"/>
        <v>0.5386394300608397</v>
      </c>
      <c r="AO366" s="47"/>
      <c r="AP366" s="47"/>
      <c r="AQ366" s="87"/>
    </row>
    <row r="367" spans="34:43" ht="12">
      <c r="AH367" s="48">
        <v>54</v>
      </c>
      <c r="AI367" s="86">
        <f t="shared" si="150"/>
        <v>-3.9518775962102257</v>
      </c>
      <c r="AJ367" s="47"/>
      <c r="AK367" s="47"/>
      <c r="AL367" s="47"/>
      <c r="AM367" s="47"/>
      <c r="AN367" s="47">
        <f t="shared" si="151"/>
        <v>0.5615155112989658</v>
      </c>
      <c r="AO367" s="47"/>
      <c r="AP367" s="47"/>
      <c r="AQ367" s="87"/>
    </row>
    <row r="368" spans="34:43" ht="12">
      <c r="AH368" s="48">
        <v>55</v>
      </c>
      <c r="AI368" s="86">
        <f t="shared" si="150"/>
        <v>-3.885015488474547</v>
      </c>
      <c r="AJ368" s="47"/>
      <c r="AK368" s="47"/>
      <c r="AL368" s="47"/>
      <c r="AM368" s="47"/>
      <c r="AN368" s="47">
        <f t="shared" si="151"/>
        <v>0.5854052468017712</v>
      </c>
      <c r="AO368" s="47"/>
      <c r="AP368" s="47"/>
      <c r="AQ368" s="87"/>
    </row>
    <row r="369" spans="34:43" ht="12">
      <c r="AH369" s="48">
        <v>56</v>
      </c>
      <c r="AI369" s="86">
        <f t="shared" si="150"/>
        <v>-3.8149257032495782</v>
      </c>
      <c r="AJ369" s="47"/>
      <c r="AK369" s="47"/>
      <c r="AL369" s="47"/>
      <c r="AM369" s="47"/>
      <c r="AN369" s="47">
        <f t="shared" si="151"/>
        <v>0.6104693077621302</v>
      </c>
      <c r="AO369" s="47"/>
      <c r="AP369" s="47"/>
      <c r="AQ369" s="87"/>
    </row>
    <row r="370" spans="34:43" ht="12">
      <c r="AH370" s="48">
        <v>57</v>
      </c>
      <c r="AI370" s="86">
        <f t="shared" si="150"/>
        <v>-3.6875931120278977</v>
      </c>
      <c r="AJ370" s="47"/>
      <c r="AK370" s="47"/>
      <c r="AL370" s="47"/>
      <c r="AM370" s="47"/>
      <c r="AN370" s="47">
        <f t="shared" si="151"/>
        <v>0.6527627819282018</v>
      </c>
      <c r="AO370" s="47"/>
      <c r="AP370" s="47"/>
      <c r="AQ370" s="87"/>
    </row>
    <row r="371" spans="34:43" ht="12">
      <c r="AH371" s="48">
        <v>58</v>
      </c>
      <c r="AI371" s="86">
        <f t="shared" si="150"/>
        <v>-3.4303394825866502</v>
      </c>
      <c r="AJ371" s="47"/>
      <c r="AK371" s="47"/>
      <c r="AL371" s="47"/>
      <c r="AM371" s="47"/>
      <c r="AN371" s="47">
        <f t="shared" si="151"/>
        <v>0.7338793423815158</v>
      </c>
      <c r="AO371" s="47"/>
      <c r="AP371" s="47"/>
      <c r="AQ371" s="87"/>
    </row>
    <row r="372" spans="34:43" ht="12">
      <c r="AH372" s="48">
        <v>59</v>
      </c>
      <c r="AI372" s="86">
        <f t="shared" si="150"/>
        <v>-3.167512888013117</v>
      </c>
      <c r="AJ372" s="47"/>
      <c r="AK372" s="47"/>
      <c r="AL372" s="47"/>
      <c r="AM372" s="47"/>
      <c r="AN372" s="47">
        <f t="shared" si="151"/>
        <v>0.8168907231655187</v>
      </c>
      <c r="AO372" s="47"/>
      <c r="AP372" s="47"/>
      <c r="AQ372" s="87"/>
    </row>
    <row r="373" spans="34:43" ht="12">
      <c r="AH373" s="48">
        <v>60</v>
      </c>
      <c r="AI373" s="86">
        <f t="shared" si="150"/>
        <v>-2.8978609407598857</v>
      </c>
      <c r="AJ373" s="47"/>
      <c r="AK373" s="47"/>
      <c r="AL373" s="47"/>
      <c r="AM373" s="47"/>
      <c r="AN373" s="47">
        <f t="shared" si="151"/>
        <v>0.9021550466255639</v>
      </c>
      <c r="AO373" s="47"/>
      <c r="AP373" s="47"/>
      <c r="AQ373" s="87"/>
    </row>
    <row r="374" spans="34:43" ht="12">
      <c r="AH374" s="48">
        <v>61</v>
      </c>
      <c r="AI374" s="86">
        <f t="shared" si="150"/>
        <v>-2.6197454191346323</v>
      </c>
      <c r="AJ374" s="47"/>
      <c r="AK374" s="47"/>
      <c r="AL374" s="47"/>
      <c r="AM374" s="47"/>
      <c r="AN374" s="47">
        <f t="shared" si="151"/>
        <v>0.9901179836157457</v>
      </c>
      <c r="AO374" s="47"/>
      <c r="AP374" s="47"/>
      <c r="AQ374" s="87"/>
    </row>
    <row r="375" spans="34:43" ht="12">
      <c r="AH375" s="48">
        <v>62</v>
      </c>
      <c r="AI375" s="86">
        <f t="shared" si="150"/>
        <v>-2.330986746175133</v>
      </c>
      <c r="AJ375" s="47"/>
      <c r="AK375" s="47"/>
      <c r="AL375" s="47"/>
      <c r="AM375" s="47"/>
      <c r="AN375" s="47">
        <f t="shared" si="151"/>
        <v>1.081337914514809</v>
      </c>
      <c r="AO375" s="47"/>
      <c r="AP375" s="47"/>
      <c r="AQ375" s="87"/>
    </row>
    <row r="376" spans="34:43" ht="12">
      <c r="AH376" s="48">
        <v>63</v>
      </c>
      <c r="AI376" s="86">
        <f t="shared" si="150"/>
        <v>-2.028628820188193</v>
      </c>
      <c r="AJ376" s="47"/>
      <c r="AK376" s="47"/>
      <c r="AL376" s="47"/>
      <c r="AM376" s="47"/>
      <c r="AN376" s="47">
        <f t="shared" si="151"/>
        <v>1.176518185864513</v>
      </c>
      <c r="AO376" s="47"/>
      <c r="AP376" s="47"/>
      <c r="AQ376" s="87"/>
    </row>
    <row r="377" spans="34:43" ht="12">
      <c r="AH377" s="48">
        <v>64</v>
      </c>
      <c r="AI377" s="86">
        <f t="shared" si="150"/>
        <v>-1.7085733607540414</v>
      </c>
      <c r="AJ377" s="47"/>
      <c r="AK377" s="47"/>
      <c r="AL377" s="47"/>
      <c r="AM377" s="47"/>
      <c r="AN377" s="47">
        <f t="shared" si="151"/>
        <v>1.2765468004757756</v>
      </c>
      <c r="AO377" s="47"/>
      <c r="AP377" s="47"/>
      <c r="AQ377" s="87"/>
    </row>
    <row r="378" spans="34:43" ht="12">
      <c r="AH378" s="48">
        <v>65</v>
      </c>
      <c r="AI378" s="86">
        <f t="shared" si="150"/>
        <v>-1.39025552749697</v>
      </c>
      <c r="AJ378" s="47"/>
      <c r="AK378" s="47"/>
      <c r="AL378" s="47"/>
      <c r="AM378" s="47"/>
      <c r="AN378" s="47">
        <f t="shared" si="151"/>
        <v>1.371930081842326</v>
      </c>
      <c r="AO378" s="47"/>
      <c r="AP378" s="47"/>
      <c r="AQ378" s="87"/>
    </row>
    <row r="379" spans="34:43" ht="12">
      <c r="AH379" s="48">
        <v>66</v>
      </c>
      <c r="AI379" s="86">
        <f aca="true" t="shared" si="152" ref="AI379:AI407">AD93</f>
        <v>-1.0498313641860602</v>
      </c>
      <c r="AJ379" s="47"/>
      <c r="AK379" s="47"/>
      <c r="AL379" s="47"/>
      <c r="AM379" s="47"/>
      <c r="AN379" s="47">
        <f aca="true" t="shared" si="153" ref="AN379:AN407">AE93</f>
        <v>1.4704772750222344</v>
      </c>
      <c r="AO379" s="47"/>
      <c r="AP379" s="47"/>
      <c r="AQ379" s="87"/>
    </row>
    <row r="380" spans="34:43" ht="12">
      <c r="AH380" s="48">
        <v>67</v>
      </c>
      <c r="AI380" s="86">
        <f t="shared" si="152"/>
        <v>-0.6644134061364463</v>
      </c>
      <c r="AJ380" s="47"/>
      <c r="AK380" s="47"/>
      <c r="AL380" s="47"/>
      <c r="AM380" s="47"/>
      <c r="AN380" s="47">
        <f t="shared" si="153"/>
        <v>1.5779837850532297</v>
      </c>
      <c r="AO380" s="47"/>
      <c r="AP380" s="47"/>
      <c r="AQ380" s="87"/>
    </row>
    <row r="381" spans="34:43" ht="12">
      <c r="AH381" s="48">
        <v>68</v>
      </c>
      <c r="AI381" s="86">
        <f t="shared" si="152"/>
        <v>-0.11150070214075047</v>
      </c>
      <c r="AJ381" s="47"/>
      <c r="AK381" s="47"/>
      <c r="AL381" s="47"/>
      <c r="AM381" s="47"/>
      <c r="AN381" s="47">
        <f t="shared" si="153"/>
        <v>1.6960636154121944</v>
      </c>
      <c r="AO381" s="47"/>
      <c r="AP381" s="47"/>
      <c r="AQ381" s="87"/>
    </row>
    <row r="382" spans="34:43" ht="12">
      <c r="AH382" s="48">
        <v>69</v>
      </c>
      <c r="AI382" s="86">
        <f t="shared" si="152"/>
        <v>0.8788345883511121</v>
      </c>
      <c r="AJ382" s="47"/>
      <c r="AK382" s="47"/>
      <c r="AL382" s="47"/>
      <c r="AM382" s="47"/>
      <c r="AN382" s="47">
        <f t="shared" si="153"/>
        <v>1.8253851795965748</v>
      </c>
      <c r="AO382" s="47"/>
      <c r="AP382" s="47"/>
      <c r="AQ382" s="87"/>
    </row>
    <row r="383" spans="34:43" ht="12">
      <c r="AH383" s="48">
        <v>70</v>
      </c>
      <c r="AI383" s="86">
        <f t="shared" si="152"/>
        <v>2.028077284141881</v>
      </c>
      <c r="AJ383" s="47"/>
      <c r="AK383" s="47"/>
      <c r="AL383" s="47"/>
      <c r="AM383" s="47"/>
      <c r="AN383" s="47">
        <f t="shared" si="153"/>
        <v>1.9623559811760654</v>
      </c>
      <c r="AO383" s="47"/>
      <c r="AP383" s="47"/>
      <c r="AQ383" s="87"/>
    </row>
    <row r="384" spans="34:43" ht="12">
      <c r="AH384" s="48">
        <v>71</v>
      </c>
      <c r="AI384" s="86">
        <f t="shared" si="152"/>
        <v>3.7339954829536923</v>
      </c>
      <c r="AJ384" s="47"/>
      <c r="AK384" s="47"/>
      <c r="AL384" s="47"/>
      <c r="AM384" s="47"/>
      <c r="AN384" s="47">
        <f t="shared" si="153"/>
        <v>2.0001459863300495</v>
      </c>
      <c r="AO384" s="47"/>
      <c r="AP384" s="47"/>
      <c r="AQ384" s="87"/>
    </row>
    <row r="385" spans="34:43" ht="12">
      <c r="AH385" s="48">
        <v>72</v>
      </c>
      <c r="AI385" s="86">
        <f t="shared" si="152"/>
        <v>6.483745129119897</v>
      </c>
      <c r="AJ385" s="47"/>
      <c r="AK385" s="47"/>
      <c r="AL385" s="47"/>
      <c r="AM385" s="47"/>
      <c r="AN385" s="47">
        <f t="shared" si="153"/>
        <v>1.6385530907311774</v>
      </c>
      <c r="AO385" s="47"/>
      <c r="AP385" s="47"/>
      <c r="AQ385" s="87"/>
    </row>
    <row r="386" spans="34:43" ht="12">
      <c r="AH386" s="48">
        <v>73</v>
      </c>
      <c r="AI386" s="86">
        <f t="shared" si="152"/>
        <v>10.126159794678678</v>
      </c>
      <c r="AJ386" s="47"/>
      <c r="AK386" s="47"/>
      <c r="AL386" s="47"/>
      <c r="AM386" s="47"/>
      <c r="AN386" s="47">
        <f t="shared" si="153"/>
        <v>0.8658586476816916</v>
      </c>
      <c r="AO386" s="47"/>
      <c r="AP386" s="47"/>
      <c r="AQ386" s="87"/>
    </row>
    <row r="387" spans="34:43" ht="12">
      <c r="AH387" s="48">
        <v>74</v>
      </c>
      <c r="AI387" s="86">
        <f t="shared" si="152"/>
        <v>10.126159794678678</v>
      </c>
      <c r="AJ387" s="47"/>
      <c r="AK387" s="47"/>
      <c r="AL387" s="47"/>
      <c r="AM387" s="47"/>
      <c r="AN387" s="47">
        <f t="shared" si="153"/>
        <v>0.8658586476816916</v>
      </c>
      <c r="AO387" s="47"/>
      <c r="AP387" s="47"/>
      <c r="AQ387" s="87"/>
    </row>
    <row r="388" spans="34:43" ht="12">
      <c r="AH388" s="48">
        <v>75</v>
      </c>
      <c r="AI388" s="86">
        <f t="shared" si="152"/>
        <v>10.311666280530837</v>
      </c>
      <c r="AJ388" s="47"/>
      <c r="AK388" s="47"/>
      <c r="AL388" s="47"/>
      <c r="AM388" s="47"/>
      <c r="AN388" s="47">
        <f t="shared" si="153"/>
        <v>0.8072926710181694</v>
      </c>
      <c r="AO388" s="47"/>
      <c r="AP388" s="47"/>
      <c r="AQ388" s="87"/>
    </row>
    <row r="389" spans="34:43" ht="12">
      <c r="AH389" s="48">
        <v>76</v>
      </c>
      <c r="AI389" s="86">
        <f t="shared" si="152"/>
        <v>10.491551021646027</v>
      </c>
      <c r="AJ389" s="47"/>
      <c r="AK389" s="47"/>
      <c r="AL389" s="47"/>
      <c r="AM389" s="47"/>
      <c r="AN389" s="47">
        <f t="shared" si="153"/>
        <v>0.7504578566985245</v>
      </c>
      <c r="AO389" s="47"/>
      <c r="AP389" s="47"/>
      <c r="AQ389" s="87"/>
    </row>
    <row r="390" spans="34:43" ht="12">
      <c r="AH390" s="48">
        <v>77</v>
      </c>
      <c r="AI390" s="86">
        <f t="shared" si="152"/>
        <v>10.663927813489629</v>
      </c>
      <c r="AJ390" s="47"/>
      <c r="AK390" s="47"/>
      <c r="AL390" s="47"/>
      <c r="AM390" s="47"/>
      <c r="AN390" s="47">
        <f t="shared" si="153"/>
        <v>0.6962870372562495</v>
      </c>
      <c r="AO390" s="47"/>
      <c r="AP390" s="47"/>
      <c r="AQ390" s="87"/>
    </row>
    <row r="391" spans="34:43" ht="12">
      <c r="AH391" s="48">
        <v>78</v>
      </c>
      <c r="AI391" s="86">
        <f t="shared" si="152"/>
        <v>10.834233417428162</v>
      </c>
      <c r="AJ391" s="47"/>
      <c r="AK391" s="47"/>
      <c r="AL391" s="47"/>
      <c r="AM391" s="47"/>
      <c r="AN391" s="47">
        <f t="shared" si="153"/>
        <v>0.642059168722656</v>
      </c>
      <c r="AO391" s="47"/>
      <c r="AP391" s="47"/>
      <c r="AQ391" s="87"/>
    </row>
    <row r="392" spans="34:43" ht="12">
      <c r="AH392" s="48">
        <v>79</v>
      </c>
      <c r="AI392" s="86">
        <f t="shared" si="152"/>
        <v>10.994168975308723</v>
      </c>
      <c r="AJ392" s="47"/>
      <c r="AK392" s="47"/>
      <c r="AL392" s="47"/>
      <c r="AM392" s="47"/>
      <c r="AN392" s="47">
        <f t="shared" si="153"/>
        <v>0.5919315809419627</v>
      </c>
      <c r="AO392" s="47"/>
      <c r="AP392" s="47"/>
      <c r="AQ392" s="87"/>
    </row>
    <row r="393" spans="34:43" ht="12">
      <c r="AH393" s="48">
        <v>80</v>
      </c>
      <c r="AI393" s="86">
        <f t="shared" si="152"/>
        <v>11.151956510419549</v>
      </c>
      <c r="AJ393" s="47"/>
      <c r="AK393" s="47"/>
      <c r="AL393" s="47"/>
      <c r="AM393" s="47"/>
      <c r="AN393" s="47">
        <f t="shared" si="153"/>
        <v>0.541783184980547</v>
      </c>
      <c r="AO393" s="47"/>
      <c r="AP393" s="47"/>
      <c r="AQ393" s="87"/>
    </row>
    <row r="394" spans="34:43" ht="12">
      <c r="AH394" s="48">
        <v>81</v>
      </c>
      <c r="AI394" s="86">
        <f t="shared" si="152"/>
        <v>11.30136891058739</v>
      </c>
      <c r="AJ394" s="47"/>
      <c r="AK394" s="47"/>
      <c r="AL394" s="47"/>
      <c r="AM394" s="47"/>
      <c r="AN394" s="47">
        <f t="shared" si="153"/>
        <v>0.4947179007656928</v>
      </c>
      <c r="AO394" s="47"/>
      <c r="AP394" s="47"/>
      <c r="AQ394" s="87"/>
    </row>
    <row r="395" spans="34:43" ht="12">
      <c r="AH395" s="48">
        <v>82</v>
      </c>
      <c r="AI395" s="86">
        <f t="shared" si="152"/>
        <v>11.446011541477858</v>
      </c>
      <c r="AJ395" s="47"/>
      <c r="AK395" s="47"/>
      <c r="AL395" s="47"/>
      <c r="AM395" s="47"/>
      <c r="AN395" s="47">
        <f t="shared" si="153"/>
        <v>0.4489250572502126</v>
      </c>
      <c r="AO395" s="47"/>
      <c r="AP395" s="47"/>
      <c r="AQ395" s="87"/>
    </row>
    <row r="396" spans="34:43" ht="12">
      <c r="AH396" s="48">
        <v>83</v>
      </c>
      <c r="AI396" s="86">
        <f t="shared" si="152"/>
        <v>11.585357577417634</v>
      </c>
      <c r="AJ396" s="47"/>
      <c r="AK396" s="47"/>
      <c r="AL396" s="47"/>
      <c r="AM396" s="47"/>
      <c r="AN396" s="47">
        <f t="shared" si="153"/>
        <v>0.40465174694546313</v>
      </c>
      <c r="AO396" s="47"/>
      <c r="AP396" s="47"/>
      <c r="AQ396" s="87"/>
    </row>
    <row r="397" spans="34:43" ht="12">
      <c r="AH397" s="48">
        <v>84</v>
      </c>
      <c r="AI397" s="86">
        <f t="shared" si="152"/>
        <v>11.71853007804877</v>
      </c>
      <c r="AJ397" s="47"/>
      <c r="AK397" s="47"/>
      <c r="AL397" s="47"/>
      <c r="AM397" s="47"/>
      <c r="AN397" s="47">
        <f t="shared" si="153"/>
        <v>0.3623294729615756</v>
      </c>
      <c r="AO397" s="47"/>
      <c r="AP397" s="47"/>
      <c r="AQ397" s="87"/>
    </row>
    <row r="398" spans="34:43" ht="12">
      <c r="AH398" s="48">
        <v>85</v>
      </c>
      <c r="AI398" s="86">
        <f t="shared" si="152"/>
        <v>11.833574288291299</v>
      </c>
      <c r="AJ398" s="47"/>
      <c r="AK398" s="47"/>
      <c r="AL398" s="47"/>
      <c r="AM398" s="47"/>
      <c r="AN398" s="47">
        <f t="shared" si="153"/>
        <v>0.32790747729199055</v>
      </c>
      <c r="AO398" s="47"/>
      <c r="AP398" s="47"/>
      <c r="AQ398" s="87"/>
    </row>
    <row r="399" spans="34:43" ht="12">
      <c r="AH399" s="48">
        <v>86</v>
      </c>
      <c r="AI399" s="86">
        <f t="shared" si="152"/>
        <v>11.962483622973515</v>
      </c>
      <c r="AJ399" s="47"/>
      <c r="AK399" s="47"/>
      <c r="AL399" s="47"/>
      <c r="AM399" s="47"/>
      <c r="AN399" s="47">
        <f t="shared" si="153"/>
        <v>0.285391634455201</v>
      </c>
      <c r="AO399" s="91"/>
      <c r="AP399" s="91"/>
      <c r="AQ399" s="87"/>
    </row>
    <row r="400" spans="34:43" ht="12">
      <c r="AH400" s="48">
        <v>87</v>
      </c>
      <c r="AI400" s="86">
        <f t="shared" si="152"/>
        <v>12.075748906662096</v>
      </c>
      <c r="AJ400" s="47"/>
      <c r="AK400" s="47"/>
      <c r="AL400" s="47"/>
      <c r="AM400" s="47"/>
      <c r="AN400" s="47">
        <f t="shared" si="153"/>
        <v>0.24945197773118633</v>
      </c>
      <c r="AO400" s="91"/>
      <c r="AP400" s="91"/>
      <c r="AQ400" s="87"/>
    </row>
    <row r="401" spans="34:43" ht="12">
      <c r="AH401" s="48">
        <v>88</v>
      </c>
      <c r="AI401" s="86">
        <f t="shared" si="152"/>
        <v>12.169836248416564</v>
      </c>
      <c r="AJ401" s="47"/>
      <c r="AK401" s="47"/>
      <c r="AL401" s="47"/>
      <c r="AM401" s="47"/>
      <c r="AN401" s="47">
        <f t="shared" si="153"/>
        <v>0.2216352497889078</v>
      </c>
      <c r="AO401" s="91"/>
      <c r="AP401" s="91"/>
      <c r="AQ401" s="87"/>
    </row>
    <row r="402" spans="34:43" ht="12">
      <c r="AH402" s="48">
        <v>89</v>
      </c>
      <c r="AI402" s="86">
        <f t="shared" si="152"/>
        <v>12.268075339645929</v>
      </c>
      <c r="AJ402" s="47"/>
      <c r="AK402" s="47"/>
      <c r="AL402" s="47"/>
      <c r="AM402" s="47"/>
      <c r="AN402" s="47">
        <f t="shared" si="153"/>
        <v>0.19023714693030325</v>
      </c>
      <c r="AO402" s="91"/>
      <c r="AP402" s="91"/>
      <c r="AQ402" s="87"/>
    </row>
    <row r="403" spans="34:43" ht="12">
      <c r="AH403" s="48">
        <v>90</v>
      </c>
      <c r="AI403" s="86">
        <f t="shared" si="152"/>
        <v>12.373701338133191</v>
      </c>
      <c r="AJ403" s="47"/>
      <c r="AK403" s="47"/>
      <c r="AL403" s="47"/>
      <c r="AM403" s="47"/>
      <c r="AN403" s="47">
        <f t="shared" si="153"/>
        <v>0.14580571395607134</v>
      </c>
      <c r="AO403" s="91"/>
      <c r="AP403" s="91"/>
      <c r="AQ403" s="87"/>
    </row>
    <row r="404" spans="34:43" ht="12">
      <c r="AH404" s="48">
        <v>91</v>
      </c>
      <c r="AI404" s="86">
        <f t="shared" si="152"/>
        <v>12.45262026355882</v>
      </c>
      <c r="AJ404" s="47"/>
      <c r="AK404" s="47"/>
      <c r="AL404" s="47"/>
      <c r="AM404" s="47"/>
      <c r="AN404" s="47">
        <f t="shared" si="153"/>
        <v>0.10018095842770247</v>
      </c>
      <c r="AO404" s="91"/>
      <c r="AP404" s="91"/>
      <c r="AQ404" s="87"/>
    </row>
    <row r="405" spans="34:43" ht="12">
      <c r="AH405" s="48">
        <v>92</v>
      </c>
      <c r="AI405" s="86">
        <f t="shared" si="152"/>
        <v>12.491391563153751</v>
      </c>
      <c r="AJ405" s="47"/>
      <c r="AK405" s="47"/>
      <c r="AL405" s="47"/>
      <c r="AM405" s="47"/>
      <c r="AN405" s="47">
        <f t="shared" si="153"/>
        <v>0.05420277704953502</v>
      </c>
      <c r="AO405" s="91"/>
      <c r="AP405" s="91"/>
      <c r="AQ405" s="87"/>
    </row>
    <row r="406" spans="34:43" ht="12">
      <c r="AH406" s="48">
        <v>93</v>
      </c>
      <c r="AI406" s="86">
        <f t="shared" si="152"/>
        <v>12.48439821090319</v>
      </c>
      <c r="AJ406" s="47"/>
      <c r="AK406" s="47"/>
      <c r="AL406" s="47"/>
      <c r="AM406" s="47"/>
      <c r="AN406" s="47">
        <f t="shared" si="153"/>
        <v>-0.001633596404977844</v>
      </c>
      <c r="AO406" s="91"/>
      <c r="AP406" s="91"/>
      <c r="AQ406" s="87"/>
    </row>
    <row r="407" spans="34:43" ht="12">
      <c r="AH407" s="48">
        <v>94</v>
      </c>
      <c r="AI407" s="86">
        <f t="shared" si="152"/>
        <v>12.56312042496052</v>
      </c>
      <c r="AJ407" s="47"/>
      <c r="AK407" s="47"/>
      <c r="AL407" s="47"/>
      <c r="AM407" s="47"/>
      <c r="AN407" s="47">
        <f t="shared" si="153"/>
        <v>-8.881784197001252E-16</v>
      </c>
      <c r="AO407" s="91"/>
      <c r="AP407" s="91"/>
      <c r="AQ407" s="87"/>
    </row>
    <row r="408" spans="35:43" ht="12">
      <c r="AI408" s="86"/>
      <c r="AJ408" s="47"/>
      <c r="AK408" s="47"/>
      <c r="AL408" s="47"/>
      <c r="AM408" s="47"/>
      <c r="AN408" s="47"/>
      <c r="AO408" s="47"/>
      <c r="AP408" s="91"/>
      <c r="AQ408" s="87"/>
    </row>
    <row r="409" spans="34:43" ht="12">
      <c r="AH409" s="48">
        <v>1</v>
      </c>
      <c r="AI409" s="86">
        <f>AF28</f>
        <v>-7.318793320260176</v>
      </c>
      <c r="AJ409" s="47"/>
      <c r="AK409" s="47"/>
      <c r="AL409" s="47"/>
      <c r="AM409" s="47"/>
      <c r="AN409" s="47"/>
      <c r="AO409" s="47">
        <f>AG28</f>
        <v>-4.440892098500626E-16</v>
      </c>
      <c r="AP409" s="91"/>
      <c r="AQ409" s="87"/>
    </row>
    <row r="410" spans="34:43" ht="12">
      <c r="AH410" s="48">
        <v>2</v>
      </c>
      <c r="AI410" s="86">
        <f aca="true" t="shared" si="154" ref="AI410:AI473">AF29</f>
        <v>-7.305941350313671</v>
      </c>
      <c r="AJ410" s="47"/>
      <c r="AK410" s="47"/>
      <c r="AL410" s="47"/>
      <c r="AM410" s="47"/>
      <c r="AN410" s="47"/>
      <c r="AO410" s="47">
        <f aca="true" t="shared" si="155" ref="AO410:AO473">AG29</f>
        <v>0.0022670874985633027</v>
      </c>
      <c r="AP410" s="91"/>
      <c r="AQ410" s="87"/>
    </row>
    <row r="411" spans="34:43" ht="12">
      <c r="AH411" s="48">
        <v>3</v>
      </c>
      <c r="AI411" s="86">
        <f t="shared" si="154"/>
        <v>-7.293089380367166</v>
      </c>
      <c r="AJ411" s="47"/>
      <c r="AK411" s="47"/>
      <c r="AL411" s="47"/>
      <c r="AM411" s="47"/>
      <c r="AN411" s="47"/>
      <c r="AO411" s="47">
        <f t="shared" si="155"/>
        <v>0.004534174997127494</v>
      </c>
      <c r="AP411" s="91"/>
      <c r="AQ411" s="87"/>
    </row>
    <row r="412" spans="34:43" ht="12">
      <c r="AH412" s="48">
        <v>4</v>
      </c>
      <c r="AI412" s="86">
        <f t="shared" si="154"/>
        <v>-7.280237410420665</v>
      </c>
      <c r="AJ412" s="47"/>
      <c r="AK412" s="47"/>
      <c r="AL412" s="47"/>
      <c r="AM412" s="47"/>
      <c r="AN412" s="47"/>
      <c r="AO412" s="47">
        <f t="shared" si="155"/>
        <v>0.006801262495689908</v>
      </c>
      <c r="AP412" s="91"/>
      <c r="AQ412" s="87"/>
    </row>
    <row r="413" spans="34:43" ht="12">
      <c r="AH413" s="48">
        <v>5</v>
      </c>
      <c r="AI413" s="86">
        <f t="shared" si="154"/>
        <v>-7.26738544047416</v>
      </c>
      <c r="AJ413" s="47"/>
      <c r="AK413" s="47"/>
      <c r="AL413" s="47"/>
      <c r="AM413" s="47"/>
      <c r="AN413" s="47"/>
      <c r="AO413" s="47">
        <f t="shared" si="155"/>
        <v>0.009068349994253655</v>
      </c>
      <c r="AP413" s="91"/>
      <c r="AQ413" s="87"/>
    </row>
    <row r="414" spans="34:43" ht="12">
      <c r="AH414" s="48">
        <v>6</v>
      </c>
      <c r="AI414" s="86">
        <f t="shared" si="154"/>
        <v>-7.254533470527655</v>
      </c>
      <c r="AJ414" s="47"/>
      <c r="AK414" s="47"/>
      <c r="AL414" s="47"/>
      <c r="AM414" s="47"/>
      <c r="AN414" s="47"/>
      <c r="AO414" s="47">
        <f t="shared" si="155"/>
        <v>0.011335437492817402</v>
      </c>
      <c r="AP414" s="91"/>
      <c r="AQ414" s="87"/>
    </row>
    <row r="415" spans="34:43" ht="12">
      <c r="AH415" s="48">
        <v>7</v>
      </c>
      <c r="AI415" s="86">
        <f t="shared" si="154"/>
        <v>-7.241681500581153</v>
      </c>
      <c r="AJ415" s="47"/>
      <c r="AK415" s="47"/>
      <c r="AL415" s="47"/>
      <c r="AM415" s="47"/>
      <c r="AN415" s="47"/>
      <c r="AO415" s="47">
        <f t="shared" si="155"/>
        <v>0.013602524991379816</v>
      </c>
      <c r="AP415" s="91"/>
      <c r="AQ415" s="87"/>
    </row>
    <row r="416" spans="34:43" ht="12">
      <c r="AH416" s="48">
        <v>8</v>
      </c>
      <c r="AI416" s="86">
        <f t="shared" si="154"/>
        <v>-7.22882953063465</v>
      </c>
      <c r="AJ416" s="47"/>
      <c r="AK416" s="47"/>
      <c r="AL416" s="47"/>
      <c r="AM416" s="47"/>
      <c r="AN416" s="47"/>
      <c r="AO416" s="47">
        <f t="shared" si="155"/>
        <v>0.01586961248994223</v>
      </c>
      <c r="AP416" s="91"/>
      <c r="AQ416" s="87"/>
    </row>
    <row r="417" spans="34:43" ht="12">
      <c r="AH417" s="48">
        <v>9</v>
      </c>
      <c r="AI417" s="86">
        <f t="shared" si="154"/>
        <v>-7.215977560688145</v>
      </c>
      <c r="AJ417" s="47"/>
      <c r="AK417" s="47"/>
      <c r="AL417" s="47"/>
      <c r="AM417" s="47"/>
      <c r="AN417" s="47"/>
      <c r="AO417" s="47">
        <f t="shared" si="155"/>
        <v>0.018136699988505978</v>
      </c>
      <c r="AP417" s="91"/>
      <c r="AQ417" s="87"/>
    </row>
    <row r="418" spans="34:43" ht="12">
      <c r="AH418" s="48">
        <v>10</v>
      </c>
      <c r="AI418" s="86">
        <f t="shared" si="154"/>
        <v>-7.203125590741642</v>
      </c>
      <c r="AJ418" s="47"/>
      <c r="AK418" s="47"/>
      <c r="AL418" s="47"/>
      <c r="AM418" s="47"/>
      <c r="AN418" s="47"/>
      <c r="AO418" s="47">
        <f t="shared" si="155"/>
        <v>0.020403787487068836</v>
      </c>
      <c r="AP418" s="91"/>
      <c r="AQ418" s="87"/>
    </row>
    <row r="419" spans="34:43" ht="12">
      <c r="AH419" s="48">
        <v>11</v>
      </c>
      <c r="AI419" s="86">
        <f t="shared" si="154"/>
        <v>-7.190273620795138</v>
      </c>
      <c r="AJ419" s="47"/>
      <c r="AK419" s="47"/>
      <c r="AL419" s="47"/>
      <c r="AM419" s="47"/>
      <c r="AN419" s="47"/>
      <c r="AO419" s="47">
        <f t="shared" si="155"/>
        <v>0.022670874985632583</v>
      </c>
      <c r="AP419" s="91"/>
      <c r="AQ419" s="87"/>
    </row>
    <row r="420" spans="34:43" ht="12">
      <c r="AH420" s="48">
        <v>12</v>
      </c>
      <c r="AI420" s="86">
        <f t="shared" si="154"/>
        <v>-7.177421650848634</v>
      </c>
      <c r="AJ420" s="47"/>
      <c r="AK420" s="47"/>
      <c r="AL420" s="47"/>
      <c r="AM420" s="47"/>
      <c r="AN420" s="47"/>
      <c r="AO420" s="47">
        <f t="shared" si="155"/>
        <v>0.02493796248419544</v>
      </c>
      <c r="AP420" s="91"/>
      <c r="AQ420" s="87"/>
    </row>
    <row r="421" spans="34:43" ht="12">
      <c r="AH421" s="48">
        <v>13</v>
      </c>
      <c r="AI421" s="86">
        <f t="shared" si="154"/>
        <v>-7.16456968090213</v>
      </c>
      <c r="AJ421" s="47"/>
      <c r="AK421" s="47"/>
      <c r="AL421" s="47"/>
      <c r="AM421" s="47"/>
      <c r="AN421" s="47"/>
      <c r="AO421" s="47">
        <f t="shared" si="155"/>
        <v>0.02720504998275919</v>
      </c>
      <c r="AP421" s="91"/>
      <c r="AQ421" s="87"/>
    </row>
    <row r="422" spans="34:43" ht="12">
      <c r="AH422" s="48">
        <v>14</v>
      </c>
      <c r="AI422" s="86">
        <f t="shared" si="154"/>
        <v>-7.151717710955628</v>
      </c>
      <c r="AJ422" s="47"/>
      <c r="AK422" s="47"/>
      <c r="AL422" s="47"/>
      <c r="AM422" s="47"/>
      <c r="AN422" s="47"/>
      <c r="AO422" s="47">
        <f t="shared" si="155"/>
        <v>0.029472137481321603</v>
      </c>
      <c r="AP422" s="91"/>
      <c r="AQ422" s="87"/>
    </row>
    <row r="423" spans="34:43" ht="12">
      <c r="AH423" s="48">
        <v>15</v>
      </c>
      <c r="AI423" s="86">
        <f t="shared" si="154"/>
        <v>-7.138865741009123</v>
      </c>
      <c r="AJ423" s="47"/>
      <c r="AK423" s="47"/>
      <c r="AL423" s="47"/>
      <c r="AM423" s="47"/>
      <c r="AN423" s="47"/>
      <c r="AO423" s="47">
        <f t="shared" si="155"/>
        <v>0.03173922497988535</v>
      </c>
      <c r="AP423" s="91"/>
      <c r="AQ423" s="87"/>
    </row>
    <row r="424" spans="34:43" ht="12">
      <c r="AH424" s="48">
        <v>16</v>
      </c>
      <c r="AI424" s="86">
        <f t="shared" si="154"/>
        <v>-7.1260137710626195</v>
      </c>
      <c r="AJ424" s="47"/>
      <c r="AK424" s="47"/>
      <c r="AL424" s="47"/>
      <c r="AM424" s="47"/>
      <c r="AN424" s="47"/>
      <c r="AO424" s="47">
        <f t="shared" si="155"/>
        <v>0.03400631247844865</v>
      </c>
      <c r="AP424" s="91"/>
      <c r="AQ424" s="87"/>
    </row>
    <row r="425" spans="34:43" ht="12">
      <c r="AH425" s="48">
        <v>17</v>
      </c>
      <c r="AI425" s="86">
        <f t="shared" si="154"/>
        <v>-7.1131618011161155</v>
      </c>
      <c r="AJ425" s="47"/>
      <c r="AK425" s="47"/>
      <c r="AL425" s="47"/>
      <c r="AM425" s="47"/>
      <c r="AN425" s="47"/>
      <c r="AO425" s="47">
        <f t="shared" si="155"/>
        <v>0.03627339997701151</v>
      </c>
      <c r="AP425" s="91"/>
      <c r="AQ425" s="87"/>
    </row>
    <row r="426" spans="34:43" ht="12">
      <c r="AH426" s="48">
        <v>18</v>
      </c>
      <c r="AI426" s="86">
        <f t="shared" si="154"/>
        <v>-7.100309831169612</v>
      </c>
      <c r="AJ426" s="47"/>
      <c r="AK426" s="47"/>
      <c r="AL426" s="47"/>
      <c r="AM426" s="47"/>
      <c r="AN426" s="47"/>
      <c r="AO426" s="47">
        <f t="shared" si="155"/>
        <v>0.03854048747557526</v>
      </c>
      <c r="AP426" s="91"/>
      <c r="AQ426" s="87"/>
    </row>
    <row r="427" spans="34:43" ht="12">
      <c r="AH427" s="48">
        <v>19</v>
      </c>
      <c r="AI427" s="86">
        <f t="shared" si="154"/>
        <v>-7.087457861223108</v>
      </c>
      <c r="AJ427" s="47"/>
      <c r="AK427" s="47"/>
      <c r="AL427" s="47"/>
      <c r="AM427" s="47"/>
      <c r="AN427" s="47"/>
      <c r="AO427" s="47">
        <f t="shared" si="155"/>
        <v>0.04080757497413856</v>
      </c>
      <c r="AP427" s="91"/>
      <c r="AQ427" s="87"/>
    </row>
    <row r="428" spans="34:43" ht="12">
      <c r="AH428" s="48">
        <v>20</v>
      </c>
      <c r="AI428" s="86">
        <f t="shared" si="154"/>
        <v>-7.0746058912766046</v>
      </c>
      <c r="AJ428" s="47"/>
      <c r="AK428" s="47"/>
      <c r="AL428" s="47"/>
      <c r="AM428" s="47"/>
      <c r="AN428" s="47"/>
      <c r="AO428" s="47">
        <f t="shared" si="155"/>
        <v>0.04307466247270142</v>
      </c>
      <c r="AP428" s="91"/>
      <c r="AQ428" s="87"/>
    </row>
    <row r="429" spans="34:43" ht="12">
      <c r="AH429" s="48">
        <v>21</v>
      </c>
      <c r="AI429" s="86">
        <f t="shared" si="154"/>
        <v>-7.0617539213301015</v>
      </c>
      <c r="AJ429" s="47"/>
      <c r="AK429" s="47"/>
      <c r="AL429" s="47"/>
      <c r="AM429" s="47"/>
      <c r="AN429" s="47"/>
      <c r="AO429" s="47">
        <f t="shared" si="155"/>
        <v>0.04534174997126472</v>
      </c>
      <c r="AP429" s="91"/>
      <c r="AQ429" s="87"/>
    </row>
    <row r="430" spans="34:43" ht="12">
      <c r="AH430" s="48">
        <v>22</v>
      </c>
      <c r="AI430" s="86">
        <f t="shared" si="154"/>
        <v>-7.0617539213301015</v>
      </c>
      <c r="AJ430" s="47"/>
      <c r="AK430" s="47"/>
      <c r="AL430" s="47"/>
      <c r="AM430" s="47"/>
      <c r="AN430" s="47"/>
      <c r="AO430" s="47">
        <f t="shared" si="155"/>
        <v>0.04534174997126472</v>
      </c>
      <c r="AP430" s="91"/>
      <c r="AQ430" s="87"/>
    </row>
    <row r="431" spans="34:43" ht="12">
      <c r="AH431" s="48">
        <v>23</v>
      </c>
      <c r="AI431" s="86">
        <f t="shared" si="154"/>
        <v>-7.060535165180448</v>
      </c>
      <c r="AJ431" s="47"/>
      <c r="AK431" s="47"/>
      <c r="AL431" s="47"/>
      <c r="AM431" s="47"/>
      <c r="AN431" s="47"/>
      <c r="AO431" s="47">
        <f t="shared" si="155"/>
        <v>0.04562729229997453</v>
      </c>
      <c r="AP431" s="91"/>
      <c r="AQ431" s="87"/>
    </row>
    <row r="432" spans="34:43" ht="12">
      <c r="AH432" s="48">
        <v>24</v>
      </c>
      <c r="AI432" s="86">
        <f t="shared" si="154"/>
        <v>-7.0585547541993146</v>
      </c>
      <c r="AJ432" s="47"/>
      <c r="AK432" s="47"/>
      <c r="AL432" s="47"/>
      <c r="AM432" s="47"/>
      <c r="AN432" s="47"/>
      <c r="AO432" s="47">
        <f t="shared" si="155"/>
        <v>0.046290379249741775</v>
      </c>
      <c r="AP432" s="91"/>
      <c r="AQ432" s="87"/>
    </row>
    <row r="433" spans="34:43" ht="12">
      <c r="AH433" s="48">
        <v>25</v>
      </c>
      <c r="AI433" s="86">
        <f t="shared" si="154"/>
        <v>-7.0555566502183895</v>
      </c>
      <c r="AJ433" s="47"/>
      <c r="AK433" s="47"/>
      <c r="AL433" s="47"/>
      <c r="AM433" s="47"/>
      <c r="AN433" s="47"/>
      <c r="AO433" s="47">
        <f t="shared" si="155"/>
        <v>0.047453890395117604</v>
      </c>
      <c r="AP433" s="91"/>
      <c r="AQ433" s="87"/>
    </row>
    <row r="434" spans="34:43" ht="12">
      <c r="AH434" s="48">
        <v>26</v>
      </c>
      <c r="AI434" s="86">
        <f t="shared" si="154"/>
        <v>-7.051409182000147</v>
      </c>
      <c r="AJ434" s="47"/>
      <c r="AK434" s="47"/>
      <c r="AL434" s="47"/>
      <c r="AM434" s="47"/>
      <c r="AN434" s="47"/>
      <c r="AO434" s="47">
        <f t="shared" si="155"/>
        <v>0.04917757994068772</v>
      </c>
      <c r="AP434" s="91"/>
      <c r="AQ434" s="87"/>
    </row>
    <row r="435" spans="34:43" ht="12">
      <c r="AH435" s="48">
        <v>27</v>
      </c>
      <c r="AI435" s="86">
        <f t="shared" si="154"/>
        <v>-7.046048045198656</v>
      </c>
      <c r="AJ435" s="47"/>
      <c r="AK435" s="47"/>
      <c r="AL435" s="47"/>
      <c r="AM435" s="47"/>
      <c r="AN435" s="47"/>
      <c r="AO435" s="47">
        <f t="shared" si="155"/>
        <v>0.05148711304808451</v>
      </c>
      <c r="AP435" s="91"/>
      <c r="AQ435" s="87"/>
    </row>
    <row r="436" spans="34:43" ht="12">
      <c r="AH436" s="48">
        <v>28</v>
      </c>
      <c r="AI436" s="86">
        <f t="shared" si="154"/>
        <v>-7.039455383464506</v>
      </c>
      <c r="AJ436" s="47"/>
      <c r="AK436" s="47"/>
      <c r="AL436" s="47"/>
      <c r="AM436" s="47"/>
      <c r="AN436" s="47"/>
      <c r="AO436" s="47">
        <f t="shared" si="155"/>
        <v>0.054384852053687815</v>
      </c>
      <c r="AP436" s="91"/>
      <c r="AQ436" s="87"/>
    </row>
    <row r="437" spans="34:43" ht="12">
      <c r="AH437" s="48">
        <v>29</v>
      </c>
      <c r="AI437" s="86">
        <f t="shared" si="154"/>
        <v>-7.031648575281037</v>
      </c>
      <c r="AJ437" s="47"/>
      <c r="AK437" s="47"/>
      <c r="AL437" s="47"/>
      <c r="AM437" s="47"/>
      <c r="AN437" s="47"/>
      <c r="AO437" s="47">
        <f t="shared" si="155"/>
        <v>0.05785569348123909</v>
      </c>
      <c r="AP437" s="91"/>
      <c r="AQ437" s="87"/>
    </row>
    <row r="438" spans="34:44" ht="12">
      <c r="AH438" s="48">
        <v>30</v>
      </c>
      <c r="AI438" s="86">
        <f t="shared" si="154"/>
        <v>-7.022673174792062</v>
      </c>
      <c r="AJ438" s="47"/>
      <c r="AK438" s="47"/>
      <c r="AL438" s="47"/>
      <c r="AM438" s="47"/>
      <c r="AN438" s="47"/>
      <c r="AO438" s="47">
        <f t="shared" si="155"/>
        <v>0.061870771033147864</v>
      </c>
      <c r="AP438" s="91"/>
      <c r="AQ438" s="92"/>
      <c r="AR438"/>
    </row>
    <row r="439" spans="34:44" ht="12">
      <c r="AH439" s="48">
        <v>31</v>
      </c>
      <c r="AI439" s="86">
        <f t="shared" si="154"/>
        <v>-7.003632814254352</v>
      </c>
      <c r="AJ439" s="47"/>
      <c r="AK439" s="47"/>
      <c r="AL439" s="47"/>
      <c r="AM439" s="47"/>
      <c r="AN439" s="47"/>
      <c r="AO439" s="47">
        <f t="shared" si="155"/>
        <v>0.07015542270690522</v>
      </c>
      <c r="AP439" s="91"/>
      <c r="AQ439" s="92"/>
      <c r="AR439"/>
    </row>
    <row r="440" spans="34:44" ht="12">
      <c r="AH440" s="48">
        <v>32</v>
      </c>
      <c r="AI440" s="86">
        <f t="shared" si="154"/>
        <v>-6.929551802768207</v>
      </c>
      <c r="AJ440" s="47"/>
      <c r="AK440" s="47"/>
      <c r="AL440" s="47"/>
      <c r="AM440" s="47"/>
      <c r="AN440" s="47"/>
      <c r="AO440" s="47">
        <f t="shared" si="155"/>
        <v>0.1015872952544008</v>
      </c>
      <c r="AP440" s="91"/>
      <c r="AQ440" s="92"/>
      <c r="AR440"/>
    </row>
    <row r="441" spans="34:44" ht="12">
      <c r="AH441" s="48">
        <v>33</v>
      </c>
      <c r="AI441" s="86">
        <f t="shared" si="154"/>
        <v>-6.854565014733371</v>
      </c>
      <c r="AJ441" s="47"/>
      <c r="AK441" s="47"/>
      <c r="AL441" s="47"/>
      <c r="AM441" s="47"/>
      <c r="AN441" s="47"/>
      <c r="AO441" s="47">
        <f t="shared" si="155"/>
        <v>0.13341690014545238</v>
      </c>
      <c r="AP441" s="91"/>
      <c r="AQ441" s="92"/>
      <c r="AR441"/>
    </row>
    <row r="442" spans="34:44" ht="12">
      <c r="AH442" s="48">
        <v>34</v>
      </c>
      <c r="AI442" s="86">
        <f t="shared" si="154"/>
        <v>-6.778791881574464</v>
      </c>
      <c r="AJ442" s="47"/>
      <c r="AK442" s="47"/>
      <c r="AL442" s="47"/>
      <c r="AM442" s="47"/>
      <c r="AN442" s="47"/>
      <c r="AO442" s="47">
        <f t="shared" si="155"/>
        <v>0.1655808406735022</v>
      </c>
      <c r="AP442" s="91"/>
      <c r="AQ442" s="92"/>
      <c r="AR442"/>
    </row>
    <row r="443" spans="34:43" ht="12">
      <c r="AH443" s="48">
        <v>35</v>
      </c>
      <c r="AI443" s="86">
        <f t="shared" si="154"/>
        <v>-6.702342337146966</v>
      </c>
      <c r="AJ443" s="47"/>
      <c r="AK443" s="47"/>
      <c r="AL443" s="47"/>
      <c r="AM443" s="47"/>
      <c r="AN443" s="47"/>
      <c r="AO443" s="47">
        <f t="shared" si="155"/>
        <v>0.19802120448053095</v>
      </c>
      <c r="AP443" s="91"/>
      <c r="AQ443" s="87"/>
    </row>
    <row r="444" spans="34:43" ht="12">
      <c r="AH444" s="48">
        <v>36</v>
      </c>
      <c r="AI444" s="86">
        <f t="shared" si="154"/>
        <v>-6.625292987152467</v>
      </c>
      <c r="AJ444" s="47"/>
      <c r="AK444" s="47"/>
      <c r="AL444" s="47"/>
      <c r="AM444" s="47"/>
      <c r="AN444" s="47"/>
      <c r="AO444" s="47">
        <f t="shared" si="155"/>
        <v>0.23069731818871908</v>
      </c>
      <c r="AP444" s="91"/>
      <c r="AQ444" s="87"/>
    </row>
    <row r="445" spans="34:43" ht="12">
      <c r="AH445" s="48">
        <v>37</v>
      </c>
      <c r="AI445" s="86">
        <f t="shared" si="154"/>
        <v>-6.547702901667236</v>
      </c>
      <c r="AJ445" s="47"/>
      <c r="AK445" s="47"/>
      <c r="AL445" s="47"/>
      <c r="AM445" s="47"/>
      <c r="AN445" s="47"/>
      <c r="AO445" s="47">
        <f t="shared" si="155"/>
        <v>0.2635776951733977</v>
      </c>
      <c r="AP445" s="91"/>
      <c r="AQ445" s="87"/>
    </row>
    <row r="446" spans="34:43" ht="12">
      <c r="AH446" s="48">
        <v>38</v>
      </c>
      <c r="AI446" s="86">
        <f t="shared" si="154"/>
        <v>-6.469620887079212</v>
      </c>
      <c r="AJ446" s="47"/>
      <c r="AK446" s="47"/>
      <c r="AL446" s="47"/>
      <c r="AM446" s="47"/>
      <c r="AN446" s="47"/>
      <c r="AO446" s="47">
        <f t="shared" si="155"/>
        <v>0.29663631606111585</v>
      </c>
      <c r="AP446" s="91"/>
      <c r="AQ446" s="87"/>
    </row>
    <row r="447" spans="34:43" ht="12">
      <c r="AH447" s="48">
        <v>39</v>
      </c>
      <c r="AI447" s="86">
        <f t="shared" si="154"/>
        <v>-6.391088672833728</v>
      </c>
      <c r="AJ447" s="47"/>
      <c r="AK447" s="47"/>
      <c r="AL447" s="47"/>
      <c r="AM447" s="47"/>
      <c r="AN447" s="47"/>
      <c r="AO447" s="47">
        <f t="shared" si="155"/>
        <v>0.3298509818177213</v>
      </c>
      <c r="AP447" s="91"/>
      <c r="AQ447" s="87"/>
    </row>
    <row r="448" spans="34:43" ht="12">
      <c r="AH448" s="48">
        <v>40</v>
      </c>
      <c r="AI448" s="86">
        <f t="shared" si="154"/>
        <v>-6.31214256998935</v>
      </c>
      <c r="AJ448" s="47"/>
      <c r="AK448" s="47"/>
      <c r="AL448" s="47"/>
      <c r="AM448" s="47"/>
      <c r="AN448" s="47"/>
      <c r="AO448" s="47">
        <f t="shared" si="155"/>
        <v>0.3632024422324971</v>
      </c>
      <c r="AP448" s="91"/>
      <c r="AQ448" s="87"/>
    </row>
    <row r="449" spans="34:43" ht="12">
      <c r="AH449" s="48">
        <v>41</v>
      </c>
      <c r="AI449" s="86">
        <f t="shared" si="154"/>
        <v>-6.232814709966474</v>
      </c>
      <c r="AJ449" s="47"/>
      <c r="AK449" s="47"/>
      <c r="AL449" s="47"/>
      <c r="AM449" s="47"/>
      <c r="AN449" s="47"/>
      <c r="AO449" s="47">
        <f t="shared" si="155"/>
        <v>0.396673746330654</v>
      </c>
      <c r="AP449" s="91"/>
      <c r="AQ449" s="87"/>
    </row>
    <row r="450" spans="34:43" ht="12">
      <c r="AH450" s="48">
        <v>42</v>
      </c>
      <c r="AI450" s="86">
        <f t="shared" si="154"/>
        <v>-6.153133694954893</v>
      </c>
      <c r="AJ450" s="47"/>
      <c r="AK450" s="47"/>
      <c r="AL450" s="47"/>
      <c r="AM450" s="47"/>
      <c r="AN450" s="47"/>
      <c r="AO450" s="47">
        <f t="shared" si="155"/>
        <v>0.43024988745277826</v>
      </c>
      <c r="AP450" s="91"/>
      <c r="AQ450" s="87"/>
    </row>
    <row r="451" spans="34:43" ht="12">
      <c r="AH451" s="48">
        <v>43</v>
      </c>
      <c r="AI451" s="86">
        <f t="shared" si="154"/>
        <v>-6.153133694954893</v>
      </c>
      <c r="AJ451" s="47"/>
      <c r="AK451" s="47"/>
      <c r="AL451" s="47"/>
      <c r="AM451" s="47"/>
      <c r="AN451" s="47"/>
      <c r="AO451" s="47">
        <f t="shared" si="155"/>
        <v>0.43024988745277826</v>
      </c>
      <c r="AP451" s="91"/>
      <c r="AQ451" s="87"/>
    </row>
    <row r="452" spans="34:43" ht="12">
      <c r="AH452" s="48">
        <v>44</v>
      </c>
      <c r="AI452" s="86">
        <f t="shared" si="154"/>
        <v>-6.088722150543727</v>
      </c>
      <c r="AJ452" s="47"/>
      <c r="AK452" s="47"/>
      <c r="AL452" s="47"/>
      <c r="AM452" s="47"/>
      <c r="AN452" s="47"/>
      <c r="AO452" s="47">
        <f t="shared" si="155"/>
        <v>0.45235553684623886</v>
      </c>
      <c r="AP452" s="91"/>
      <c r="AQ452" s="87"/>
    </row>
    <row r="453" spans="34:43" ht="12">
      <c r="AH453" s="48">
        <v>45</v>
      </c>
      <c r="AI453" s="86">
        <f t="shared" si="154"/>
        <v>-6.023582147998443</v>
      </c>
      <c r="AJ453" s="47"/>
      <c r="AK453" s="47"/>
      <c r="AL453" s="47"/>
      <c r="AM453" s="47"/>
      <c r="AN453" s="47"/>
      <c r="AO453" s="47">
        <f t="shared" si="155"/>
        <v>0.4747612275207258</v>
      </c>
      <c r="AP453" s="91"/>
      <c r="AQ453" s="87"/>
    </row>
    <row r="454" spans="34:43" ht="12">
      <c r="AH454" s="48">
        <v>46</v>
      </c>
      <c r="AI454" s="86">
        <f t="shared" si="154"/>
        <v>-5.957627334833143</v>
      </c>
      <c r="AJ454" s="47"/>
      <c r="AK454" s="47"/>
      <c r="AL454" s="47"/>
      <c r="AM454" s="47"/>
      <c r="AN454" s="47"/>
      <c r="AO454" s="47">
        <f t="shared" si="155"/>
        <v>0.4975001482777013</v>
      </c>
      <c r="AP454" s="47"/>
      <c r="AQ454" s="87"/>
    </row>
    <row r="455" spans="34:43" ht="12">
      <c r="AH455" s="48">
        <v>47</v>
      </c>
      <c r="AI455" s="86">
        <f t="shared" si="154"/>
        <v>-5.8907577425275885</v>
      </c>
      <c r="AJ455" s="47"/>
      <c r="AK455" s="47"/>
      <c r="AL455" s="47"/>
      <c r="AM455" s="47"/>
      <c r="AN455" s="47"/>
      <c r="AO455" s="47">
        <f t="shared" si="155"/>
        <v>0.5206103293267703</v>
      </c>
      <c r="AP455" s="47"/>
      <c r="AQ455" s="87"/>
    </row>
    <row r="456" spans="34:43" ht="12">
      <c r="AH456" s="48">
        <v>48</v>
      </c>
      <c r="AI456" s="86">
        <f t="shared" si="154"/>
        <v>-5.822857068590436</v>
      </c>
      <c r="AJ456" s="47"/>
      <c r="AK456" s="47"/>
      <c r="AL456" s="47"/>
      <c r="AM456" s="47"/>
      <c r="AN456" s="47"/>
      <c r="AO456" s="47">
        <f t="shared" si="155"/>
        <v>0.5441355268173407</v>
      </c>
      <c r="AP456" s="47"/>
      <c r="AQ456" s="87"/>
    </row>
    <row r="457" spans="34:43" ht="12">
      <c r="AH457" s="48">
        <v>49</v>
      </c>
      <c r="AI457" s="86">
        <f t="shared" si="154"/>
        <v>-5.753789293691749</v>
      </c>
      <c r="AJ457" s="47"/>
      <c r="AK457" s="47"/>
      <c r="AL457" s="47"/>
      <c r="AM457" s="47"/>
      <c r="AN457" s="47"/>
      <c r="AO457" s="47">
        <f t="shared" si="155"/>
        <v>0.5681263027460237</v>
      </c>
      <c r="AP457" s="47"/>
      <c r="AQ457" s="87"/>
    </row>
    <row r="458" spans="34:43" ht="12">
      <c r="AH458" s="48">
        <v>50</v>
      </c>
      <c r="AI458" s="86">
        <f t="shared" si="154"/>
        <v>-5.683394438956607</v>
      </c>
      <c r="AJ458" s="47"/>
      <c r="AK458" s="47"/>
      <c r="AL458" s="47"/>
      <c r="AM458" s="47"/>
      <c r="AN458" s="47"/>
      <c r="AO458" s="47">
        <f t="shared" si="155"/>
        <v>0.5926413510256423</v>
      </c>
      <c r="AP458" s="47"/>
      <c r="AQ458" s="87"/>
    </row>
    <row r="459" spans="34:43" ht="12">
      <c r="AH459" s="48">
        <v>51</v>
      </c>
      <c r="AI459" s="86">
        <f t="shared" si="154"/>
        <v>-5.611483201179676</v>
      </c>
      <c r="AJ459" s="47"/>
      <c r="AK459" s="47"/>
      <c r="AL459" s="47"/>
      <c r="AM459" s="47"/>
      <c r="AN459" s="47"/>
      <c r="AO459" s="47">
        <f t="shared" si="155"/>
        <v>0.6177491356819353</v>
      </c>
      <c r="AP459" s="47"/>
      <c r="AQ459" s="87"/>
    </row>
    <row r="460" spans="34:43" ht="12">
      <c r="AH460" s="48">
        <v>52</v>
      </c>
      <c r="AI460" s="86">
        <f t="shared" si="154"/>
        <v>-5.537830109314834</v>
      </c>
      <c r="AJ460" s="47"/>
      <c r="AK460" s="47"/>
      <c r="AL460" s="47"/>
      <c r="AM460" s="47"/>
      <c r="AN460" s="47"/>
      <c r="AO460" s="47">
        <f t="shared" si="155"/>
        <v>0.6435299274215032</v>
      </c>
      <c r="AP460" s="47"/>
      <c r="AQ460" s="87"/>
    </row>
    <row r="461" spans="34:43" ht="12">
      <c r="AH461" s="48">
        <v>53</v>
      </c>
      <c r="AI461" s="86">
        <f t="shared" si="154"/>
        <v>-5.462164711563408</v>
      </c>
      <c r="AJ461" s="47"/>
      <c r="AK461" s="47"/>
      <c r="AL461" s="47"/>
      <c r="AM461" s="47"/>
      <c r="AN461" s="47"/>
      <c r="AO461" s="47">
        <f t="shared" si="155"/>
        <v>0.6700783520559868</v>
      </c>
      <c r="AP461" s="47"/>
      <c r="AQ461" s="87"/>
    </row>
    <row r="462" spans="34:43" ht="12">
      <c r="AH462" s="48">
        <v>54</v>
      </c>
      <c r="AI462" s="86">
        <f t="shared" si="154"/>
        <v>-5.3841601095193665</v>
      </c>
      <c r="AJ462" s="47"/>
      <c r="AK462" s="47"/>
      <c r="AL462" s="47"/>
      <c r="AM462" s="47"/>
      <c r="AN462" s="47"/>
      <c r="AO462" s="47">
        <f t="shared" si="155"/>
        <v>0.6975066010491644</v>
      </c>
      <c r="AP462" s="47"/>
      <c r="AQ462" s="87"/>
    </row>
    <row r="463" spans="34:43" ht="12">
      <c r="AH463" s="48">
        <v>55</v>
      </c>
      <c r="AI463" s="86">
        <f t="shared" si="154"/>
        <v>-5.303417874241465</v>
      </c>
      <c r="AJ463" s="47"/>
      <c r="AK463" s="47"/>
      <c r="AL463" s="47"/>
      <c r="AM463" s="47"/>
      <c r="AN463" s="47"/>
      <c r="AO463" s="47">
        <f t="shared" si="155"/>
        <v>0.7259485043070213</v>
      </c>
      <c r="AP463" s="47"/>
      <c r="AQ463" s="87"/>
    </row>
    <row r="464" spans="34:43" ht="12">
      <c r="AH464" s="48">
        <v>56</v>
      </c>
      <c r="AI464" s="86">
        <f t="shared" si="154"/>
        <v>-5.219447961474273</v>
      </c>
      <c r="AJ464" s="47"/>
      <c r="AK464" s="47"/>
      <c r="AL464" s="47"/>
      <c r="AM464" s="47"/>
      <c r="AN464" s="47"/>
      <c r="AO464" s="47">
        <f t="shared" si="155"/>
        <v>0.7555647330224309</v>
      </c>
      <c r="AP464" s="47"/>
      <c r="AQ464" s="87"/>
    </row>
    <row r="465" spans="34:43" ht="12">
      <c r="AH465" s="48">
        <v>57</v>
      </c>
      <c r="AI465" s="86">
        <f t="shared" si="154"/>
        <v>-5.060433119244922</v>
      </c>
      <c r="AJ465" s="47"/>
      <c r="AK465" s="47"/>
      <c r="AL465" s="47"/>
      <c r="AM465" s="47"/>
      <c r="AN465" s="47"/>
      <c r="AO465" s="47">
        <f t="shared" si="155"/>
        <v>0.8076973358767683</v>
      </c>
      <c r="AP465" s="47"/>
      <c r="AQ465" s="87"/>
    </row>
    <row r="466" spans="34:43" ht="12">
      <c r="AH466" s="48">
        <v>58</v>
      </c>
      <c r="AI466" s="86">
        <f t="shared" si="154"/>
        <v>-4.729723893188664</v>
      </c>
      <c r="AJ466" s="47"/>
      <c r="AK466" s="47"/>
      <c r="AL466" s="47"/>
      <c r="AM466" s="47"/>
      <c r="AN466" s="47"/>
      <c r="AO466" s="47">
        <f t="shared" si="155"/>
        <v>0.9110590757181036</v>
      </c>
      <c r="AP466" s="47"/>
      <c r="AQ466" s="87"/>
    </row>
    <row r="467" spans="34:43" ht="12">
      <c r="AH467" s="48">
        <v>59</v>
      </c>
      <c r="AI467" s="86">
        <f t="shared" si="154"/>
        <v>-4.393441702000122</v>
      </c>
      <c r="AJ467" s="47"/>
      <c r="AK467" s="47"/>
      <c r="AL467" s="47"/>
      <c r="AM467" s="47"/>
      <c r="AN467" s="47"/>
      <c r="AO467" s="47">
        <f t="shared" si="155"/>
        <v>1.016315635890126</v>
      </c>
      <c r="AP467" s="47"/>
      <c r="AQ467" s="87"/>
    </row>
    <row r="468" spans="34:43" ht="12">
      <c r="AH468" s="48">
        <v>60</v>
      </c>
      <c r="AI468" s="86">
        <f t="shared" si="154"/>
        <v>-4.050334158131882</v>
      </c>
      <c r="AJ468" s="47"/>
      <c r="AK468" s="47"/>
      <c r="AL468" s="47"/>
      <c r="AM468" s="47"/>
      <c r="AN468" s="47"/>
      <c r="AO468" s="47">
        <f t="shared" si="155"/>
        <v>1.123825138738193</v>
      </c>
      <c r="AP468" s="47"/>
      <c r="AQ468" s="87"/>
    </row>
    <row r="469" spans="34:43" ht="12">
      <c r="AH469" s="48">
        <v>61</v>
      </c>
      <c r="AI469" s="86">
        <f t="shared" si="154"/>
        <v>-3.6987630398916194</v>
      </c>
      <c r="AJ469" s="47"/>
      <c r="AK469" s="47"/>
      <c r="AL469" s="47"/>
      <c r="AM469" s="47"/>
      <c r="AN469" s="47"/>
      <c r="AO469" s="47">
        <f t="shared" si="155"/>
        <v>1.2340332551163948</v>
      </c>
      <c r="AP469" s="47"/>
      <c r="AQ469" s="87"/>
    </row>
    <row r="470" spans="34:43" ht="12">
      <c r="AH470" s="48">
        <v>62</v>
      </c>
      <c r="AI470" s="86">
        <f t="shared" si="154"/>
        <v>-3.3365487703171115</v>
      </c>
      <c r="AJ470" s="47"/>
      <c r="AK470" s="47"/>
      <c r="AL470" s="47"/>
      <c r="AM470" s="47"/>
      <c r="AN470" s="47"/>
      <c r="AO470" s="47">
        <f t="shared" si="155"/>
        <v>1.3474983654034778</v>
      </c>
      <c r="AP470" s="47"/>
      <c r="AQ470" s="87"/>
    </row>
    <row r="471" spans="34:43" ht="12">
      <c r="AH471" s="48">
        <v>63</v>
      </c>
      <c r="AI471" s="86">
        <f t="shared" si="154"/>
        <v>-2.9607352477151623</v>
      </c>
      <c r="AJ471" s="47"/>
      <c r="AK471" s="47"/>
      <c r="AL471" s="47"/>
      <c r="AM471" s="47"/>
      <c r="AN471" s="47"/>
      <c r="AO471" s="47">
        <f t="shared" si="155"/>
        <v>1.464923816141203</v>
      </c>
      <c r="AP471" s="47"/>
      <c r="AQ471" s="87"/>
    </row>
    <row r="472" spans="34:43" ht="12">
      <c r="AH472" s="48">
        <v>64</v>
      </c>
      <c r="AI472" s="86">
        <f t="shared" si="154"/>
        <v>-2.5672241916660012</v>
      </c>
      <c r="AJ472" s="47"/>
      <c r="AK472" s="47"/>
      <c r="AL472" s="47"/>
      <c r="AM472" s="47"/>
      <c r="AN472" s="47"/>
      <c r="AO472" s="47">
        <f t="shared" si="155"/>
        <v>1.587197610140486</v>
      </c>
      <c r="AP472" s="47"/>
      <c r="AQ472" s="87"/>
    </row>
    <row r="473" spans="34:43" ht="12">
      <c r="AH473" s="48">
        <v>65</v>
      </c>
      <c r="AI473" s="86">
        <f t="shared" si="154"/>
        <v>-2.1838715960153916</v>
      </c>
      <c r="AJ473" s="47"/>
      <c r="AK473" s="47"/>
      <c r="AL473" s="47"/>
      <c r="AM473" s="47"/>
      <c r="AN473" s="47"/>
      <c r="AO473" s="47">
        <f t="shared" si="155"/>
        <v>1.7012893205220396</v>
      </c>
      <c r="AP473" s="47"/>
      <c r="AQ473" s="87"/>
    </row>
    <row r="474" spans="34:43" ht="12">
      <c r="AH474" s="48">
        <v>66</v>
      </c>
      <c r="AI474" s="86">
        <f aca="true" t="shared" si="156" ref="AI474:AI502">AF93</f>
        <v>-1.7817299686406127</v>
      </c>
      <c r="AJ474" s="47"/>
      <c r="AK474" s="47"/>
      <c r="AL474" s="47"/>
      <c r="AM474" s="47"/>
      <c r="AN474" s="47"/>
      <c r="AO474" s="47">
        <f aca="true" t="shared" si="157" ref="AO474:AO502">AG93</f>
        <v>1.8171516774184906</v>
      </c>
      <c r="AP474" s="47"/>
      <c r="AQ474" s="87"/>
    </row>
    <row r="475" spans="34:43" ht="12">
      <c r="AH475" s="48">
        <v>67</v>
      </c>
      <c r="AI475" s="86">
        <f t="shared" si="156"/>
        <v>-1.3345945465271296</v>
      </c>
      <c r="AJ475" s="47"/>
      <c r="AK475" s="47"/>
      <c r="AL475" s="47"/>
      <c r="AM475" s="47"/>
      <c r="AN475" s="47"/>
      <c r="AO475" s="47">
        <f t="shared" si="157"/>
        <v>1.9419733511660278</v>
      </c>
      <c r="AP475" s="47"/>
      <c r="AQ475" s="87"/>
    </row>
    <row r="476" spans="34:43" ht="12">
      <c r="AH476" s="48">
        <v>68</v>
      </c>
      <c r="AI476" s="86">
        <f t="shared" si="156"/>
        <v>-0.6859408058555644</v>
      </c>
      <c r="AJ476" s="47"/>
      <c r="AK476" s="47"/>
      <c r="AL476" s="47"/>
      <c r="AM476" s="47"/>
      <c r="AN476" s="47"/>
      <c r="AO476" s="47">
        <f t="shared" si="157"/>
        <v>2.0773683452415335</v>
      </c>
      <c r="AP476" s="47"/>
      <c r="AQ476" s="87"/>
    </row>
    <row r="477" spans="34:43" ht="12">
      <c r="AH477" s="48">
        <v>69</v>
      </c>
      <c r="AI477" s="86">
        <f t="shared" si="156"/>
        <v>0.5128386055894174</v>
      </c>
      <c r="AJ477" s="47"/>
      <c r="AK477" s="47"/>
      <c r="AL477" s="47"/>
      <c r="AM477" s="47"/>
      <c r="AN477" s="47"/>
      <c r="AO477" s="47">
        <f t="shared" si="157"/>
        <v>2.224005073142456</v>
      </c>
      <c r="AP477" s="47"/>
      <c r="AQ477" s="87"/>
    </row>
    <row r="478" spans="34:43" ht="12">
      <c r="AH478" s="48">
        <v>70</v>
      </c>
      <c r="AI478" s="86">
        <f t="shared" si="156"/>
        <v>1.8705254223333052</v>
      </c>
      <c r="AJ478" s="47"/>
      <c r="AK478" s="47"/>
      <c r="AL478" s="47"/>
      <c r="AM478" s="47"/>
      <c r="AN478" s="47"/>
      <c r="AO478" s="47">
        <f t="shared" si="157"/>
        <v>2.3782910384384883</v>
      </c>
      <c r="AP478" s="47"/>
      <c r="AQ478" s="87"/>
    </row>
    <row r="479" spans="34:43" ht="12">
      <c r="AH479" s="48">
        <v>71</v>
      </c>
      <c r="AI479" s="86">
        <f t="shared" si="156"/>
        <v>3.880166762988873</v>
      </c>
      <c r="AJ479" s="47"/>
      <c r="AK479" s="47"/>
      <c r="AL479" s="47"/>
      <c r="AM479" s="47"/>
      <c r="AN479" s="47"/>
      <c r="AO479" s="47">
        <f t="shared" si="157"/>
        <v>2.4043458113701934</v>
      </c>
      <c r="AP479" s="47"/>
      <c r="AQ479" s="87"/>
    </row>
    <row r="480" spans="34:43" ht="12">
      <c r="AH480" s="48">
        <v>72</v>
      </c>
      <c r="AI480" s="86">
        <f t="shared" si="156"/>
        <v>7.117710686180677</v>
      </c>
      <c r="AJ480" s="47"/>
      <c r="AK480" s="47"/>
      <c r="AL480" s="47"/>
      <c r="AM480" s="47"/>
      <c r="AN480" s="47"/>
      <c r="AO480" s="47">
        <f t="shared" si="157"/>
        <v>1.9287968238867854</v>
      </c>
      <c r="AP480" s="47"/>
      <c r="AQ480" s="87"/>
    </row>
    <row r="481" spans="34:75" ht="12">
      <c r="AH481" s="48">
        <v>73</v>
      </c>
      <c r="AI481" s="86">
        <f t="shared" si="156"/>
        <v>11.27786037266362</v>
      </c>
      <c r="AJ481" s="47"/>
      <c r="AK481" s="47"/>
      <c r="AL481" s="47"/>
      <c r="AM481" s="47"/>
      <c r="AN481" s="47"/>
      <c r="AO481" s="47">
        <f t="shared" si="157"/>
        <v>1.0295711765153692</v>
      </c>
      <c r="AP481" s="47"/>
      <c r="AQ481" s="87"/>
      <c r="BW481" s="15"/>
    </row>
    <row r="482" spans="34:75" ht="12">
      <c r="AH482" s="48">
        <v>74</v>
      </c>
      <c r="AI482" s="86">
        <f t="shared" si="156"/>
        <v>11.27786037266362</v>
      </c>
      <c r="AJ482" s="47"/>
      <c r="AK482" s="47"/>
      <c r="AL482" s="47"/>
      <c r="AM482" s="47"/>
      <c r="AN482" s="47"/>
      <c r="AO482" s="47">
        <f t="shared" si="157"/>
        <v>1.0295711765153692</v>
      </c>
      <c r="AP482" s="47"/>
      <c r="AQ482" s="87"/>
      <c r="BW482" s="15"/>
    </row>
    <row r="483" spans="34:75" ht="12">
      <c r="AH483" s="48">
        <v>75</v>
      </c>
      <c r="AI483" s="86">
        <f t="shared" si="156"/>
        <v>11.486873413902176</v>
      </c>
      <c r="AJ483" s="47"/>
      <c r="AK483" s="47"/>
      <c r="AL483" s="47"/>
      <c r="AM483" s="47"/>
      <c r="AN483" s="47"/>
      <c r="AO483" s="47">
        <f t="shared" si="157"/>
        <v>0.9636820451997865</v>
      </c>
      <c r="AP483" s="47"/>
      <c r="AQ483" s="87"/>
      <c r="BW483" s="15"/>
    </row>
    <row r="484" spans="34:75" ht="12">
      <c r="AH484" s="48">
        <v>76</v>
      </c>
      <c r="AI484" s="86">
        <f t="shared" si="156"/>
        <v>11.690264710403763</v>
      </c>
      <c r="AJ484" s="47"/>
      <c r="AK484" s="47"/>
      <c r="AL484" s="47"/>
      <c r="AM484" s="47"/>
      <c r="AN484" s="47"/>
      <c r="AO484" s="47">
        <f t="shared" si="157"/>
        <v>0.8995240762280803</v>
      </c>
      <c r="AP484" s="47"/>
      <c r="AQ484" s="87"/>
      <c r="BW484" s="15"/>
    </row>
    <row r="485" spans="34:75" ht="12">
      <c r="AH485" s="48">
        <v>77</v>
      </c>
      <c r="AI485" s="86">
        <f t="shared" si="156"/>
        <v>11.886148057633761</v>
      </c>
      <c r="AJ485" s="47"/>
      <c r="AK485" s="47"/>
      <c r="AL485" s="47"/>
      <c r="AM485" s="47"/>
      <c r="AN485" s="47"/>
      <c r="AO485" s="47">
        <f t="shared" si="157"/>
        <v>0.8380301021337422</v>
      </c>
      <c r="AP485" s="47"/>
      <c r="AQ485" s="87"/>
      <c r="BW485" s="15"/>
    </row>
    <row r="486" spans="34:75" ht="12">
      <c r="AH486" s="48">
        <v>78</v>
      </c>
      <c r="AI486" s="86">
        <f t="shared" si="156"/>
        <v>12.079960216958696</v>
      </c>
      <c r="AJ486" s="47"/>
      <c r="AK486" s="47"/>
      <c r="AL486" s="47"/>
      <c r="AM486" s="47"/>
      <c r="AN486" s="47"/>
      <c r="AO486" s="47">
        <f t="shared" si="157"/>
        <v>0.7764790789480909</v>
      </c>
      <c r="AP486" s="47"/>
      <c r="AQ486" s="87"/>
      <c r="BW486" s="15"/>
    </row>
    <row r="487" spans="34:43" ht="12">
      <c r="AH487" s="48">
        <v>79</v>
      </c>
      <c r="AI487" s="86">
        <f t="shared" si="156"/>
        <v>12.263402330225658</v>
      </c>
      <c r="AJ487" s="47"/>
      <c r="AK487" s="47"/>
      <c r="AL487" s="47"/>
      <c r="AM487" s="47"/>
      <c r="AN487" s="47"/>
      <c r="AO487" s="47">
        <f t="shared" si="157"/>
        <v>0.719028336515338</v>
      </c>
      <c r="AP487" s="47"/>
      <c r="AQ487" s="87"/>
    </row>
    <row r="488" spans="34:43" ht="12">
      <c r="AH488" s="48">
        <v>80</v>
      </c>
      <c r="AI488" s="86">
        <f t="shared" si="156"/>
        <v>12.44469642072288</v>
      </c>
      <c r="AJ488" s="47"/>
      <c r="AK488" s="47"/>
      <c r="AL488" s="47"/>
      <c r="AM488" s="47"/>
      <c r="AN488" s="47"/>
      <c r="AO488" s="47">
        <f t="shared" si="157"/>
        <v>0.6615567859018592</v>
      </c>
      <c r="AP488" s="47"/>
      <c r="AQ488" s="87"/>
    </row>
    <row r="489" spans="34:43" ht="12">
      <c r="AH489" s="48">
        <v>81</v>
      </c>
      <c r="AI489" s="86">
        <f t="shared" si="156"/>
        <v>12.617615376277115</v>
      </c>
      <c r="AJ489" s="47"/>
      <c r="AK489" s="47"/>
      <c r="AL489" s="47"/>
      <c r="AM489" s="47"/>
      <c r="AN489" s="47"/>
      <c r="AO489" s="47">
        <f t="shared" si="157"/>
        <v>0.6071683470349418</v>
      </c>
      <c r="AP489" s="47"/>
      <c r="AQ489" s="87"/>
    </row>
    <row r="490" spans="34:43" ht="12">
      <c r="AH490" s="48">
        <v>82</v>
      </c>
      <c r="AI490" s="86">
        <f t="shared" si="156"/>
        <v>12.785764562553979</v>
      </c>
      <c r="AJ490" s="47"/>
      <c r="AK490" s="47"/>
      <c r="AL490" s="47"/>
      <c r="AM490" s="47"/>
      <c r="AN490" s="47"/>
      <c r="AO490" s="47">
        <f t="shared" si="157"/>
        <v>0.5540523488674003</v>
      </c>
      <c r="AP490" s="47"/>
      <c r="AQ490" s="87"/>
    </row>
    <row r="491" spans="34:43" ht="12">
      <c r="AH491" s="48">
        <v>83</v>
      </c>
      <c r="AI491" s="86">
        <f t="shared" si="156"/>
        <v>12.948617153880157</v>
      </c>
      <c r="AJ491" s="47"/>
      <c r="AK491" s="47"/>
      <c r="AL491" s="47"/>
      <c r="AM491" s="47"/>
      <c r="AN491" s="47"/>
      <c r="AO491" s="47">
        <f t="shared" si="157"/>
        <v>0.5024558839105939</v>
      </c>
      <c r="AP491" s="47"/>
      <c r="AQ491" s="87"/>
    </row>
    <row r="492" spans="34:43" ht="12">
      <c r="AH492" s="48">
        <v>84</v>
      </c>
      <c r="AI492" s="86">
        <f t="shared" si="156"/>
        <v>13.105296209897688</v>
      </c>
      <c r="AJ492" s="47"/>
      <c r="AK492" s="47"/>
      <c r="AL492" s="47"/>
      <c r="AM492" s="47"/>
      <c r="AN492" s="47"/>
      <c r="AO492" s="47">
        <f t="shared" si="157"/>
        <v>0.45281045527464414</v>
      </c>
      <c r="AP492" s="47"/>
      <c r="AQ492" s="87"/>
    </row>
    <row r="493" spans="34:43" ht="12">
      <c r="AH493" s="48">
        <v>85</v>
      </c>
      <c r="AI493" s="86">
        <f t="shared" si="156"/>
        <v>13.243846975526619</v>
      </c>
      <c r="AJ493" s="47"/>
      <c r="AK493" s="47"/>
      <c r="AL493" s="47"/>
      <c r="AM493" s="47"/>
      <c r="AN493" s="47"/>
      <c r="AO493" s="47">
        <f t="shared" si="157"/>
        <v>0.4110653049530013</v>
      </c>
      <c r="AP493" s="47"/>
      <c r="AQ493" s="87"/>
    </row>
    <row r="494" spans="34:43" ht="12">
      <c r="AH494" s="48">
        <v>86</v>
      </c>
      <c r="AI494" s="86">
        <f t="shared" si="156"/>
        <v>13.396262865595231</v>
      </c>
      <c r="AJ494" s="47"/>
      <c r="AK494" s="47"/>
      <c r="AL494" s="47"/>
      <c r="AM494" s="47"/>
      <c r="AN494" s="47"/>
      <c r="AO494" s="47">
        <f t="shared" si="157"/>
        <v>0.36122630746414686</v>
      </c>
      <c r="AP494" s="47"/>
      <c r="AQ494" s="87"/>
    </row>
    <row r="495" spans="34:43" ht="12">
      <c r="AH495" s="48">
        <v>87</v>
      </c>
      <c r="AI495" s="86">
        <f t="shared" si="156"/>
        <v>13.533034704670209</v>
      </c>
      <c r="AJ495" s="47"/>
      <c r="AK495" s="47"/>
      <c r="AL495" s="47"/>
      <c r="AM495" s="47"/>
      <c r="AN495" s="47"/>
      <c r="AO495" s="47">
        <f t="shared" si="157"/>
        <v>0.31796349608807173</v>
      </c>
      <c r="AP495" s="47"/>
      <c r="AQ495" s="87"/>
    </row>
    <row r="496" spans="34:43" ht="12">
      <c r="AH496" s="48">
        <v>88</v>
      </c>
      <c r="AI496" s="86">
        <f t="shared" si="156"/>
        <v>13.650628601811079</v>
      </c>
      <c r="AJ496" s="47"/>
      <c r="AK496" s="47"/>
      <c r="AL496" s="47"/>
      <c r="AM496" s="47"/>
      <c r="AN496" s="47"/>
      <c r="AO496" s="47">
        <f t="shared" si="157"/>
        <v>0.28282361349373364</v>
      </c>
      <c r="AP496" s="47"/>
      <c r="AQ496" s="87"/>
    </row>
    <row r="497" spans="34:43" ht="12">
      <c r="AH497" s="48">
        <v>89</v>
      </c>
      <c r="AI497" s="86">
        <f t="shared" si="156"/>
        <v>13.77237424842684</v>
      </c>
      <c r="AJ497" s="47"/>
      <c r="AK497" s="47"/>
      <c r="AL497" s="47"/>
      <c r="AM497" s="47"/>
      <c r="AN497" s="47"/>
      <c r="AO497" s="47">
        <f t="shared" si="157"/>
        <v>0.24410235598306684</v>
      </c>
      <c r="AP497" s="47"/>
      <c r="AQ497" s="87"/>
    </row>
    <row r="498" spans="34:43" ht="12">
      <c r="AH498" s="48">
        <v>90</v>
      </c>
      <c r="AI498" s="86">
        <f t="shared" si="156"/>
        <v>13.898372006876897</v>
      </c>
      <c r="AJ498" s="47"/>
      <c r="AK498" s="47"/>
      <c r="AL498" s="47"/>
      <c r="AM498" s="47"/>
      <c r="AN498" s="47"/>
      <c r="AO498" s="47">
        <f t="shared" si="157"/>
        <v>0.19141678161407683</v>
      </c>
      <c r="AP498" s="47"/>
      <c r="AQ498" s="87"/>
    </row>
    <row r="499" spans="34:43" ht="12">
      <c r="AH499" s="48">
        <v>91</v>
      </c>
      <c r="AI499" s="86">
        <f t="shared" si="156"/>
        <v>13.993075293391824</v>
      </c>
      <c r="AJ499" s="47"/>
      <c r="AK499" s="47"/>
      <c r="AL499" s="47"/>
      <c r="AM499" s="47"/>
      <c r="AN499" s="47"/>
      <c r="AO499" s="47">
        <f t="shared" si="157"/>
        <v>0.13617549673333595</v>
      </c>
      <c r="AP499" s="47"/>
      <c r="AQ499" s="87"/>
    </row>
    <row r="500" spans="34:43" ht="12">
      <c r="AH500" s="48">
        <v>92</v>
      </c>
      <c r="AI500" s="86">
        <f t="shared" si="156"/>
        <v>14.042552935863714</v>
      </c>
      <c r="AJ500" s="47"/>
      <c r="AK500" s="47"/>
      <c r="AL500" s="47"/>
      <c r="AM500" s="47"/>
      <c r="AN500" s="47"/>
      <c r="AO500" s="47">
        <f t="shared" si="157"/>
        <v>0.07844801835361714</v>
      </c>
      <c r="AP500" s="47"/>
      <c r="AQ500" s="87"/>
    </row>
    <row r="501" spans="34:43" ht="12">
      <c r="AH501" s="48">
        <v>93</v>
      </c>
      <c r="AI501" s="86">
        <f t="shared" si="156"/>
        <v>14.045377060655616</v>
      </c>
      <c r="AJ501" s="47"/>
      <c r="AK501" s="47"/>
      <c r="AL501" s="47"/>
      <c r="AM501" s="47"/>
      <c r="AN501" s="47"/>
      <c r="AO501" s="47">
        <f t="shared" si="157"/>
        <v>0.010489024247060996</v>
      </c>
      <c r="AP501" s="47"/>
      <c r="AQ501" s="87"/>
    </row>
    <row r="502" spans="34:43" ht="12">
      <c r="AH502" s="48">
        <v>94</v>
      </c>
      <c r="AI502" s="86">
        <f t="shared" si="156"/>
        <v>14.133916751755425</v>
      </c>
      <c r="AJ502" s="47"/>
      <c r="AK502" s="47"/>
      <c r="AL502" s="47"/>
      <c r="AM502" s="47"/>
      <c r="AN502" s="47"/>
      <c r="AO502" s="47">
        <f t="shared" si="157"/>
        <v>2.6645352591003757E-15</v>
      </c>
      <c r="AP502" s="47"/>
      <c r="AQ502" s="87"/>
    </row>
    <row r="503" spans="35:43" ht="12">
      <c r="AI503" s="86"/>
      <c r="AJ503" s="47"/>
      <c r="AK503" s="47"/>
      <c r="AL503" s="47"/>
      <c r="AM503" s="47"/>
      <c r="AN503" s="47"/>
      <c r="AO503" s="47"/>
      <c r="AP503" s="47"/>
      <c r="AQ503" s="87"/>
    </row>
    <row r="504" spans="34:43" ht="12">
      <c r="AH504" s="48">
        <v>0</v>
      </c>
      <c r="AI504" s="93">
        <f>V28</f>
        <v>-1.1710069312416278</v>
      </c>
      <c r="AJ504" s="47">
        <f>W28</f>
        <v>0</v>
      </c>
      <c r="AK504" s="47"/>
      <c r="AL504" s="47"/>
      <c r="AM504" s="47"/>
      <c r="AN504" s="47"/>
      <c r="AO504" s="47"/>
      <c r="AP504" s="47"/>
      <c r="AQ504" s="87"/>
    </row>
    <row r="505" spans="34:43" ht="12">
      <c r="AH505" s="48">
        <v>1</v>
      </c>
      <c r="AI505" s="93">
        <f aca="true" t="shared" si="158" ref="AI505:AI568">V29</f>
        <v>-1.1689506160501875</v>
      </c>
      <c r="AJ505" s="47">
        <f aca="true" t="shared" si="159" ref="AJ505:AJ568">W29</f>
        <v>0.0003627339997701595</v>
      </c>
      <c r="AK505" s="47"/>
      <c r="AL505" s="47"/>
      <c r="AM505" s="47"/>
      <c r="AN505" s="47"/>
      <c r="AO505" s="47"/>
      <c r="AP505" s="47"/>
      <c r="AQ505" s="87"/>
    </row>
    <row r="506" spans="34:43" ht="12">
      <c r="AH506" s="48">
        <v>2</v>
      </c>
      <c r="AI506" s="93">
        <f t="shared" si="158"/>
        <v>-1.166894300858747</v>
      </c>
      <c r="AJ506" s="47">
        <f t="shared" si="159"/>
        <v>0.000725467999540208</v>
      </c>
      <c r="AK506" s="47"/>
      <c r="AL506" s="47"/>
      <c r="AM506" s="47"/>
      <c r="AN506" s="47"/>
      <c r="AO506" s="47"/>
      <c r="AP506" s="47"/>
      <c r="AQ506" s="87"/>
    </row>
    <row r="507" spans="34:43" ht="12">
      <c r="AH507" s="48">
        <v>3</v>
      </c>
      <c r="AI507" s="93">
        <f t="shared" si="158"/>
        <v>-1.1648379856673063</v>
      </c>
      <c r="AJ507" s="47">
        <f t="shared" si="159"/>
        <v>0.0010882019993103675</v>
      </c>
      <c r="AK507" s="47"/>
      <c r="AL507" s="47"/>
      <c r="AM507" s="47"/>
      <c r="AN507" s="47"/>
      <c r="AO507" s="47"/>
      <c r="AP507" s="47"/>
      <c r="AQ507" s="87"/>
    </row>
    <row r="508" spans="34:43" ht="12">
      <c r="AH508" s="48">
        <v>4</v>
      </c>
      <c r="AI508" s="93">
        <f t="shared" si="158"/>
        <v>-1.1627816704758658</v>
      </c>
      <c r="AJ508" s="47">
        <f t="shared" si="159"/>
        <v>0.001450935999080416</v>
      </c>
      <c r="AK508" s="47"/>
      <c r="AL508" s="47"/>
      <c r="AM508" s="47"/>
      <c r="AN508" s="47"/>
      <c r="AO508" s="47"/>
      <c r="AP508" s="47"/>
      <c r="AQ508" s="87"/>
    </row>
    <row r="509" spans="34:43" ht="12">
      <c r="AH509" s="48">
        <v>5</v>
      </c>
      <c r="AI509" s="93">
        <f t="shared" si="158"/>
        <v>-1.1607253552844252</v>
      </c>
      <c r="AJ509" s="47">
        <f t="shared" si="159"/>
        <v>0.0018136699988505756</v>
      </c>
      <c r="AK509" s="47"/>
      <c r="AL509" s="47"/>
      <c r="AM509" s="47"/>
      <c r="AN509" s="47"/>
      <c r="AO509" s="47"/>
      <c r="AP509" s="47"/>
      <c r="AQ509" s="87"/>
    </row>
    <row r="510" spans="34:43" ht="12">
      <c r="AH510" s="48">
        <v>6</v>
      </c>
      <c r="AI510" s="93">
        <f t="shared" si="158"/>
        <v>-1.1586690400929842</v>
      </c>
      <c r="AJ510" s="47">
        <f t="shared" si="159"/>
        <v>0.002176403998620846</v>
      </c>
      <c r="AK510" s="47"/>
      <c r="AL510" s="47"/>
      <c r="AM510" s="47"/>
      <c r="AN510" s="47"/>
      <c r="AO510" s="47"/>
      <c r="AP510" s="47"/>
      <c r="AQ510" s="87"/>
    </row>
    <row r="511" spans="34:43" ht="12">
      <c r="AH511" s="48">
        <v>7</v>
      </c>
      <c r="AI511" s="93">
        <f t="shared" si="158"/>
        <v>-1.1566127249015439</v>
      </c>
      <c r="AJ511" s="47">
        <f t="shared" si="159"/>
        <v>0.0025391379983907836</v>
      </c>
      <c r="AK511" s="47"/>
      <c r="AL511" s="47"/>
      <c r="AM511" s="47"/>
      <c r="AN511" s="47"/>
      <c r="AO511" s="47"/>
      <c r="AP511" s="47"/>
      <c r="AQ511" s="87"/>
    </row>
    <row r="512" spans="34:43" ht="12">
      <c r="AH512" s="48">
        <v>8</v>
      </c>
      <c r="AI512" s="93">
        <f t="shared" si="158"/>
        <v>-1.154556409710103</v>
      </c>
      <c r="AJ512" s="47">
        <f t="shared" si="159"/>
        <v>0.002901871998161054</v>
      </c>
      <c r="AK512" s="47"/>
      <c r="AL512" s="47"/>
      <c r="AM512" s="47"/>
      <c r="AN512" s="47"/>
      <c r="AO512" s="47"/>
      <c r="AP512" s="47"/>
      <c r="AQ512" s="87"/>
    </row>
    <row r="513" spans="34:43" ht="12">
      <c r="AH513" s="48">
        <v>9</v>
      </c>
      <c r="AI513" s="93">
        <f t="shared" si="158"/>
        <v>-1.1525000945186628</v>
      </c>
      <c r="AJ513" s="47">
        <f t="shared" si="159"/>
        <v>0.0032646059979311026</v>
      </c>
      <c r="AK513" s="47"/>
      <c r="AL513" s="47"/>
      <c r="AM513" s="47"/>
      <c r="AN513" s="47"/>
      <c r="AO513" s="47"/>
      <c r="AP513" s="47"/>
      <c r="AQ513" s="87"/>
    </row>
    <row r="514" spans="34:43" ht="12">
      <c r="AH514" s="48">
        <v>10</v>
      </c>
      <c r="AI514" s="93">
        <f t="shared" si="158"/>
        <v>-1.150443779327222</v>
      </c>
      <c r="AJ514" s="47">
        <f t="shared" si="159"/>
        <v>0.003627339997701262</v>
      </c>
      <c r="AK514" s="47"/>
      <c r="AL514" s="47"/>
      <c r="AM514" s="47"/>
      <c r="AN514" s="47"/>
      <c r="AO514" s="47"/>
      <c r="AP514" s="47"/>
      <c r="AQ514" s="87"/>
    </row>
    <row r="515" spans="34:43" ht="12">
      <c r="AH515" s="48">
        <v>11</v>
      </c>
      <c r="AI515" s="93">
        <f t="shared" si="158"/>
        <v>-1.1483874641357816</v>
      </c>
      <c r="AJ515" s="47">
        <f t="shared" si="159"/>
        <v>0.003990073997471311</v>
      </c>
      <c r="AK515" s="47"/>
      <c r="AL515" s="47"/>
      <c r="AM515" s="47"/>
      <c r="AN515" s="47"/>
      <c r="AO515" s="47"/>
      <c r="AP515" s="47"/>
      <c r="AQ515" s="87"/>
    </row>
    <row r="516" spans="34:43" ht="12">
      <c r="AH516" s="48">
        <v>12</v>
      </c>
      <c r="AI516" s="93">
        <f t="shared" si="158"/>
        <v>-1.1463311489443406</v>
      </c>
      <c r="AJ516" s="47">
        <f t="shared" si="159"/>
        <v>0.00435280799724147</v>
      </c>
      <c r="AK516" s="47"/>
      <c r="AL516" s="47"/>
      <c r="AM516" s="47"/>
      <c r="AN516" s="47"/>
      <c r="AO516" s="47"/>
      <c r="AP516" s="47"/>
      <c r="AQ516" s="87"/>
    </row>
    <row r="517" spans="34:43" ht="12">
      <c r="AH517" s="48">
        <v>13</v>
      </c>
      <c r="AI517" s="93">
        <f t="shared" si="158"/>
        <v>-1.1442748337529003</v>
      </c>
      <c r="AJ517" s="47">
        <f t="shared" si="159"/>
        <v>0.004715541997011519</v>
      </c>
      <c r="AK517" s="47"/>
      <c r="AL517" s="47"/>
      <c r="AM517" s="47"/>
      <c r="AN517" s="47"/>
      <c r="AO517" s="47"/>
      <c r="AP517" s="47"/>
      <c r="AQ517" s="87"/>
    </row>
    <row r="518" spans="34:43" ht="12">
      <c r="AH518" s="48">
        <v>14</v>
      </c>
      <c r="AI518" s="93">
        <f t="shared" si="158"/>
        <v>-1.1422185185614595</v>
      </c>
      <c r="AJ518" s="47">
        <f t="shared" si="159"/>
        <v>0.005078275996781789</v>
      </c>
      <c r="AK518" s="47"/>
      <c r="AL518" s="47"/>
      <c r="AM518" s="47"/>
      <c r="AN518" s="47"/>
      <c r="AO518" s="47"/>
      <c r="AP518" s="47"/>
      <c r="AQ518" s="87"/>
    </row>
    <row r="519" spans="34:43" ht="12">
      <c r="AH519" s="48">
        <v>15</v>
      </c>
      <c r="AI519" s="93">
        <f t="shared" si="158"/>
        <v>-1.140162203370019</v>
      </c>
      <c r="AJ519" s="47">
        <f t="shared" si="159"/>
        <v>0.005441009996551949</v>
      </c>
      <c r="AK519" s="47"/>
      <c r="AL519" s="47"/>
      <c r="AM519" s="47"/>
      <c r="AN519" s="47"/>
      <c r="AO519" s="47"/>
      <c r="AP519" s="47"/>
      <c r="AQ519" s="87"/>
    </row>
    <row r="520" spans="34:43" ht="12">
      <c r="AH520" s="48">
        <v>16</v>
      </c>
      <c r="AI520" s="93">
        <f t="shared" si="158"/>
        <v>-1.1381058881785784</v>
      </c>
      <c r="AJ520" s="47">
        <f t="shared" si="159"/>
        <v>0.005803743996321997</v>
      </c>
      <c r="AK520" s="47"/>
      <c r="AL520" s="47"/>
      <c r="AM520" s="47"/>
      <c r="AN520" s="47"/>
      <c r="AO520" s="47"/>
      <c r="AP520" s="47"/>
      <c r="AQ520" s="87"/>
    </row>
    <row r="521" spans="34:43" ht="12">
      <c r="AH521" s="48">
        <v>17</v>
      </c>
      <c r="AI521" s="93">
        <f t="shared" si="158"/>
        <v>-1.1360495729871378</v>
      </c>
      <c r="AJ521" s="47">
        <f t="shared" si="159"/>
        <v>0.006166477996092046</v>
      </c>
      <c r="AK521" s="47"/>
      <c r="AL521" s="47"/>
      <c r="AM521" s="47"/>
      <c r="AN521" s="47"/>
      <c r="AO521" s="47"/>
      <c r="AP521" s="47"/>
      <c r="AQ521" s="87"/>
    </row>
    <row r="522" spans="34:43" ht="12">
      <c r="AH522" s="48">
        <v>18</v>
      </c>
      <c r="AI522" s="93">
        <f t="shared" si="158"/>
        <v>-1.1339932577956973</v>
      </c>
      <c r="AJ522" s="47">
        <f t="shared" si="159"/>
        <v>0.006529211995862205</v>
      </c>
      <c r="AK522" s="47"/>
      <c r="AL522" s="47"/>
      <c r="AM522" s="47"/>
      <c r="AN522" s="47"/>
      <c r="AO522" s="47"/>
      <c r="AP522" s="47"/>
      <c r="AQ522" s="87"/>
    </row>
    <row r="523" spans="34:43" ht="12">
      <c r="AH523" s="48">
        <v>19</v>
      </c>
      <c r="AI523" s="93">
        <f t="shared" si="158"/>
        <v>-1.1319369426042565</v>
      </c>
      <c r="AJ523" s="47">
        <f t="shared" si="159"/>
        <v>0.006891945995632476</v>
      </c>
      <c r="AK523" s="47"/>
      <c r="AL523" s="47"/>
      <c r="AM523" s="47"/>
      <c r="AN523" s="47"/>
      <c r="AO523" s="47"/>
      <c r="AP523" s="47"/>
      <c r="AQ523" s="87"/>
    </row>
    <row r="524" spans="34:43" ht="12">
      <c r="AH524" s="48">
        <v>20</v>
      </c>
      <c r="AI524" s="93">
        <f t="shared" si="158"/>
        <v>-1.129880627412816</v>
      </c>
      <c r="AJ524" s="47">
        <f t="shared" si="159"/>
        <v>0.007254679995402524</v>
      </c>
      <c r="AK524" s="47"/>
      <c r="AL524" s="47"/>
      <c r="AM524" s="47"/>
      <c r="AN524" s="47"/>
      <c r="AO524" s="47"/>
      <c r="AP524" s="47"/>
      <c r="AQ524" s="87"/>
    </row>
    <row r="525" spans="34:43" ht="12">
      <c r="AH525" s="48">
        <v>21</v>
      </c>
      <c r="AI525" s="93">
        <f t="shared" si="158"/>
        <v>-1.129880627412816</v>
      </c>
      <c r="AJ525" s="47">
        <f t="shared" si="159"/>
        <v>0.007254679995402524</v>
      </c>
      <c r="AK525" s="47"/>
      <c r="AL525" s="47"/>
      <c r="AM525" s="47"/>
      <c r="AN525" s="47"/>
      <c r="AO525" s="47"/>
      <c r="AP525" s="47"/>
      <c r="AQ525" s="87"/>
    </row>
    <row r="526" spans="34:43" ht="12">
      <c r="AH526" s="48">
        <v>22</v>
      </c>
      <c r="AI526" s="93">
        <f t="shared" si="158"/>
        <v>-1.1295117145796212</v>
      </c>
      <c r="AJ526" s="47">
        <f t="shared" si="159"/>
        <v>0.007387032397564219</v>
      </c>
      <c r="AK526" s="47"/>
      <c r="AL526" s="47"/>
      <c r="AM526" s="47"/>
      <c r="AN526" s="47"/>
      <c r="AO526" s="47"/>
      <c r="AP526" s="47"/>
      <c r="AQ526" s="87"/>
    </row>
    <row r="527" spans="34:43" ht="12">
      <c r="AH527" s="48">
        <v>23</v>
      </c>
      <c r="AI527" s="93">
        <f t="shared" si="158"/>
        <v>-1.1284150612149033</v>
      </c>
      <c r="AJ527" s="47">
        <f t="shared" si="159"/>
        <v>0.007880121882620439</v>
      </c>
      <c r="AK527" s="47"/>
      <c r="AL527" s="47"/>
      <c r="AM527" s="47"/>
      <c r="AN527" s="47"/>
      <c r="AO527" s="47"/>
      <c r="AP527" s="47"/>
      <c r="AQ527" s="87"/>
    </row>
    <row r="528" spans="34:43" ht="12">
      <c r="AH528" s="48">
        <v>24</v>
      </c>
      <c r="AI528" s="93">
        <f t="shared" si="158"/>
        <v>-1.1263428855279212</v>
      </c>
      <c r="AJ528" s="47">
        <f t="shared" si="159"/>
        <v>0.008852920478446547</v>
      </c>
      <c r="AK528" s="47"/>
      <c r="AL528" s="47"/>
      <c r="AM528" s="47"/>
      <c r="AN528" s="47"/>
      <c r="AO528" s="47"/>
      <c r="AP528" s="47"/>
      <c r="AQ528" s="87"/>
    </row>
    <row r="529" spans="34:43" ht="12">
      <c r="AH529" s="48">
        <v>25</v>
      </c>
      <c r="AI529" s="93">
        <f t="shared" si="158"/>
        <v>-1.123164745810774</v>
      </c>
      <c r="AJ529" s="47">
        <f t="shared" si="159"/>
        <v>0.0103648077852867</v>
      </c>
      <c r="AK529" s="47"/>
      <c r="AL529" s="47"/>
      <c r="AM529" s="47"/>
      <c r="AN529" s="47"/>
      <c r="AO529" s="47"/>
      <c r="AP529" s="47"/>
      <c r="AQ529" s="87"/>
    </row>
    <row r="530" spans="34:43" ht="12">
      <c r="AH530" s="48">
        <v>26</v>
      </c>
      <c r="AI530" s="93">
        <f t="shared" si="158"/>
        <v>-1.1188135324515072</v>
      </c>
      <c r="AJ530" s="47">
        <f t="shared" si="159"/>
        <v>0.012443080996930589</v>
      </c>
      <c r="AK530" s="47"/>
      <c r="AL530" s="47"/>
      <c r="AM530" s="47"/>
      <c r="AN530" s="47"/>
      <c r="AO530" s="47"/>
      <c r="AP530" s="47"/>
      <c r="AQ530" s="87"/>
    </row>
    <row r="531" spans="34:43" ht="12">
      <c r="AH531" s="48">
        <v>27</v>
      </c>
      <c r="AI531" s="93">
        <f t="shared" si="158"/>
        <v>-1.113265704790087</v>
      </c>
      <c r="AJ531" s="47">
        <f t="shared" si="159"/>
        <v>0.015093144268135794</v>
      </c>
      <c r="AK531" s="47"/>
      <c r="AL531" s="47"/>
      <c r="AM531" s="47"/>
      <c r="AN531" s="47"/>
      <c r="AO531" s="47"/>
      <c r="AP531" s="47"/>
      <c r="AQ531" s="87"/>
    </row>
    <row r="532" spans="34:43" ht="12">
      <c r="AH532" s="48">
        <v>28</v>
      </c>
      <c r="AI532" s="93">
        <f t="shared" si="158"/>
        <v>-1.1065307215833808</v>
      </c>
      <c r="AJ532" s="47">
        <f t="shared" si="159"/>
        <v>0.018304010374767032</v>
      </c>
      <c r="AK532" s="47"/>
      <c r="AL532" s="47"/>
      <c r="AM532" s="47"/>
      <c r="AN532" s="47"/>
      <c r="AO532" s="47"/>
      <c r="AP532" s="47"/>
      <c r="AQ532" s="87"/>
    </row>
    <row r="533" spans="34:43" ht="12">
      <c r="AH533" s="48">
        <v>29</v>
      </c>
      <c r="AI533" s="93">
        <f t="shared" si="158"/>
        <v>-1.098644400077101</v>
      </c>
      <c r="AJ533" s="47">
        <f t="shared" si="159"/>
        <v>0.022051784371441507</v>
      </c>
      <c r="AK533" s="47"/>
      <c r="AL533" s="47"/>
      <c r="AM533" s="47"/>
      <c r="AN533" s="47"/>
      <c r="AO533" s="47"/>
      <c r="AP533" s="47"/>
      <c r="AQ533" s="87"/>
    </row>
    <row r="534" spans="34:43" ht="12">
      <c r="AH534" s="48">
        <v>30</v>
      </c>
      <c r="AI534" s="93">
        <f t="shared" si="158"/>
        <v>-1.088229893414126</v>
      </c>
      <c r="AJ534" s="47">
        <f t="shared" si="159"/>
        <v>0.026904547507690224</v>
      </c>
      <c r="AK534" s="47"/>
      <c r="AL534" s="47"/>
      <c r="AM534" s="47"/>
      <c r="AN534" s="47"/>
      <c r="AO534" s="47"/>
      <c r="AP534" s="47"/>
      <c r="AQ534" s="87"/>
    </row>
    <row r="535" spans="34:43" ht="12">
      <c r="AH535" s="48">
        <v>31</v>
      </c>
      <c r="AI535" s="93">
        <f t="shared" si="158"/>
        <v>-1.0681529050158687</v>
      </c>
      <c r="AJ535" s="47">
        <f t="shared" si="159"/>
        <v>0.035847538918685085</v>
      </c>
      <c r="AK535" s="47"/>
      <c r="AL535" s="47"/>
      <c r="AM535" s="47"/>
      <c r="AN535" s="47"/>
      <c r="AO535" s="47"/>
      <c r="AP535" s="47"/>
      <c r="AQ535" s="87"/>
    </row>
    <row r="536" spans="34:43" ht="12">
      <c r="AH536" s="48">
        <v>32</v>
      </c>
      <c r="AI536" s="93">
        <f t="shared" si="158"/>
        <v>-1.0471499142518639</v>
      </c>
      <c r="AJ536" s="47">
        <f t="shared" si="159"/>
        <v>0.045199590889600905</v>
      </c>
      <c r="AK536" s="47"/>
      <c r="AL536" s="47"/>
      <c r="AM536" s="47"/>
      <c r="AN536" s="47"/>
      <c r="AO536" s="47"/>
      <c r="AP536" s="47"/>
      <c r="AQ536" s="87"/>
    </row>
    <row r="537" spans="34:43" ht="12">
      <c r="AH537" s="48">
        <v>33</v>
      </c>
      <c r="AI537" s="93">
        <f t="shared" si="158"/>
        <v>-1.025326411291319</v>
      </c>
      <c r="AJ537" s="47">
        <f t="shared" si="159"/>
        <v>0.05490410256005296</v>
      </c>
      <c r="AK537" s="47"/>
      <c r="AL537" s="47"/>
      <c r="AM537" s="47"/>
      <c r="AN537" s="47"/>
      <c r="AO537" s="47"/>
      <c r="AP537" s="47"/>
      <c r="AQ537" s="87"/>
    </row>
    <row r="538" spans="34:43" ht="12">
      <c r="AH538" s="48">
        <v>34</v>
      </c>
      <c r="AI538" s="93">
        <f t="shared" si="158"/>
        <v>-1.00279527687011</v>
      </c>
      <c r="AJ538" s="47">
        <f t="shared" si="159"/>
        <v>0.06490147524095224</v>
      </c>
      <c r="AK538" s="47"/>
      <c r="AL538" s="47"/>
      <c r="AM538" s="47"/>
      <c r="AN538" s="47"/>
      <c r="AO538" s="47"/>
      <c r="AP538" s="47"/>
      <c r="AQ538" s="87"/>
    </row>
    <row r="539" spans="34:43" ht="12">
      <c r="AH539" s="48">
        <v>35</v>
      </c>
      <c r="AI539" s="93">
        <f t="shared" si="158"/>
        <v>-0.9796455342341387</v>
      </c>
      <c r="AJ539" s="47">
        <f t="shared" si="159"/>
        <v>0.075144678379576</v>
      </c>
      <c r="AK539" s="47"/>
      <c r="AL539" s="47"/>
      <c r="AM539" s="47"/>
      <c r="AN539" s="47"/>
      <c r="AO539" s="47"/>
      <c r="AP539" s="47"/>
      <c r="AQ539" s="87"/>
    </row>
    <row r="540" spans="34:43" ht="12">
      <c r="AH540" s="48">
        <v>36</v>
      </c>
      <c r="AI540" s="93">
        <f t="shared" si="158"/>
        <v>-0.9559411805916525</v>
      </c>
      <c r="AJ540" s="47">
        <f t="shared" si="159"/>
        <v>0.0855996611476193</v>
      </c>
      <c r="AK540" s="47"/>
      <c r="AL540" s="47"/>
      <c r="AM540" s="47"/>
      <c r="AN540" s="47"/>
      <c r="AO540" s="47"/>
      <c r="AP540" s="47"/>
      <c r="AQ540" s="87"/>
    </row>
    <row r="541" spans="34:43" ht="12">
      <c r="AH541" s="48">
        <v>37</v>
      </c>
      <c r="AI541" s="93">
        <f t="shared" si="158"/>
        <v>-0.9317338413303792</v>
      </c>
      <c r="AJ541" s="47">
        <f t="shared" si="159"/>
        <v>0.09623891684066638</v>
      </c>
      <c r="AK541" s="47"/>
      <c r="AL541" s="47"/>
      <c r="AM541" s="47"/>
      <c r="AN541" s="47"/>
      <c r="AO541" s="47"/>
      <c r="AP541" s="47"/>
      <c r="AQ541" s="87"/>
    </row>
    <row r="542" spans="34:43" ht="12">
      <c r="AH542" s="48">
        <v>38</v>
      </c>
      <c r="AI542" s="93">
        <f t="shared" si="158"/>
        <v>-0.9070670922005084</v>
      </c>
      <c r="AJ542" s="47">
        <f t="shared" si="159"/>
        <v>0.1070392589877518</v>
      </c>
      <c r="AK542" s="47"/>
      <c r="AL542" s="47"/>
      <c r="AM542" s="47"/>
      <c r="AN542" s="47"/>
      <c r="AO542" s="47"/>
      <c r="AP542" s="47"/>
      <c r="AQ542" s="87"/>
    </row>
    <row r="543" spans="34:43" ht="12">
      <c r="AH543" s="48">
        <v>39</v>
      </c>
      <c r="AI543" s="93">
        <f t="shared" si="158"/>
        <v>-0.8819785762927966</v>
      </c>
      <c r="AJ543" s="47">
        <f t="shared" si="159"/>
        <v>0.11798071707218244</v>
      </c>
      <c r="AK543" s="47"/>
      <c r="AL543" s="47"/>
      <c r="AM543" s="47"/>
      <c r="AN543" s="47"/>
      <c r="AO543" s="47"/>
      <c r="AP543" s="47"/>
      <c r="AQ543" s="87"/>
    </row>
    <row r="544" spans="34:43" ht="12">
      <c r="AH544" s="48">
        <v>40</v>
      </c>
      <c r="AI544" s="93">
        <f t="shared" si="158"/>
        <v>-0.8565013807659083</v>
      </c>
      <c r="AJ544" s="47">
        <f t="shared" si="159"/>
        <v>0.12904581381598046</v>
      </c>
      <c r="AK544" s="47"/>
      <c r="AL544" s="47"/>
      <c r="AM544" s="47"/>
      <c r="AN544" s="47"/>
      <c r="AO544" s="47"/>
      <c r="AP544" s="47"/>
      <c r="AQ544" s="87"/>
    </row>
    <row r="545" spans="34:43" ht="12">
      <c r="AH545" s="48">
        <v>41</v>
      </c>
      <c r="AI545" s="93">
        <f t="shared" si="158"/>
        <v>-0.8306651016533257</v>
      </c>
      <c r="AJ545" s="47">
        <f t="shared" si="159"/>
        <v>0.14021900971990497</v>
      </c>
      <c r="AK545" s="47"/>
      <c r="AL545" s="47"/>
      <c r="AM545" s="47"/>
      <c r="AN545" s="47"/>
      <c r="AO545" s="47"/>
      <c r="AP545" s="47"/>
      <c r="AQ545" s="87"/>
    </row>
    <row r="546" spans="34:43" ht="12">
      <c r="AH546" s="48">
        <v>42</v>
      </c>
      <c r="AI546" s="93">
        <f t="shared" si="158"/>
        <v>-0.8306651016533257</v>
      </c>
      <c r="AJ546" s="47">
        <f t="shared" si="159"/>
        <v>0.14021900971990497</v>
      </c>
      <c r="AK546" s="47"/>
      <c r="AL546" s="47"/>
      <c r="AM546" s="47"/>
      <c r="AN546" s="47"/>
      <c r="AO546" s="47"/>
      <c r="AP546" s="47"/>
      <c r="AQ546" s="87"/>
    </row>
    <row r="547" spans="34:43" ht="12">
      <c r="AH547" s="48">
        <v>43</v>
      </c>
      <c r="AI547" s="93">
        <f t="shared" si="158"/>
        <v>-0.8130332718781679</v>
      </c>
      <c r="AJ547" s="47">
        <f t="shared" si="159"/>
        <v>0.14697073777095992</v>
      </c>
      <c r="AK547" s="47"/>
      <c r="AL547" s="47"/>
      <c r="AM547" s="47"/>
      <c r="AN547" s="47"/>
      <c r="AO547" s="47"/>
      <c r="AP547" s="47"/>
      <c r="AQ547" s="87"/>
    </row>
    <row r="548" spans="34:43" ht="12">
      <c r="AH548" s="48">
        <v>44</v>
      </c>
      <c r="AI548" s="93">
        <f t="shared" si="158"/>
        <v>-0.7946845831475733</v>
      </c>
      <c r="AJ548" s="47">
        <f t="shared" si="159"/>
        <v>0.15401817909152382</v>
      </c>
      <c r="AK548" s="47"/>
      <c r="AL548" s="47"/>
      <c r="AM548" s="47"/>
      <c r="AN548" s="47"/>
      <c r="AO548" s="47"/>
      <c r="AP548" s="47"/>
      <c r="AQ548" s="87"/>
    </row>
    <row r="549" spans="34:43" ht="12">
      <c r="AH549" s="48">
        <v>45</v>
      </c>
      <c r="AI549" s="93">
        <f t="shared" si="158"/>
        <v>-0.7755340483308756</v>
      </c>
      <c r="AJ549" s="47">
        <f t="shared" si="159"/>
        <v>0.16139406820318197</v>
      </c>
      <c r="AK549" s="47"/>
      <c r="AL549" s="47"/>
      <c r="AM549" s="47"/>
      <c r="AN549" s="47"/>
      <c r="AO549" s="47"/>
      <c r="AP549" s="47"/>
      <c r="AQ549" s="87"/>
    </row>
    <row r="550" spans="34:43" ht="12">
      <c r="AH550" s="48">
        <v>46</v>
      </c>
      <c r="AI550" s="93">
        <f t="shared" si="158"/>
        <v>-0.755483277900649</v>
      </c>
      <c r="AJ550" s="47">
        <f t="shared" si="159"/>
        <v>0.1691359190683402</v>
      </c>
      <c r="AK550" s="47"/>
      <c r="AL550" s="47"/>
      <c r="AM550" s="47"/>
      <c r="AN550" s="47"/>
      <c r="AO550" s="47"/>
      <c r="AP550" s="47"/>
      <c r="AQ550" s="87"/>
    </row>
    <row r="551" spans="34:43" ht="12">
      <c r="AH551" s="48">
        <v>47</v>
      </c>
      <c r="AI551" s="93">
        <f t="shared" si="158"/>
        <v>-0.7344178042807835</v>
      </c>
      <c r="AJ551" s="47">
        <f t="shared" si="159"/>
        <v>0.17728689926797042</v>
      </c>
      <c r="AK551" s="47"/>
      <c r="AL551" s="47"/>
      <c r="AM551" s="47"/>
      <c r="AN551" s="47"/>
      <c r="AO551" s="47"/>
      <c r="AP551" s="47"/>
      <c r="AQ551" s="87"/>
    </row>
    <row r="552" spans="34:43" ht="12">
      <c r="AH552" s="48">
        <v>48</v>
      </c>
      <c r="AI552" s="93">
        <f t="shared" si="158"/>
        <v>-0.7122037515120467</v>
      </c>
      <c r="AJ552" s="47">
        <f t="shared" si="159"/>
        <v>0.18589689753842498</v>
      </c>
      <c r="AK552" s="47"/>
      <c r="AL552" s="47"/>
      <c r="AM552" s="47"/>
      <c r="AN552" s="47"/>
      <c r="AO552" s="47"/>
      <c r="AP552" s="47"/>
      <c r="AQ552" s="87"/>
    </row>
    <row r="553" spans="34:43" ht="12">
      <c r="AH553" s="48">
        <v>49</v>
      </c>
      <c r="AI553" s="93">
        <f t="shared" si="158"/>
        <v>-0.6886836582997033</v>
      </c>
      <c r="AJ553" s="47">
        <f t="shared" si="159"/>
        <v>0.19502383502096765</v>
      </c>
      <c r="AK553" s="47"/>
      <c r="AL553" s="47"/>
      <c r="AM553" s="47"/>
      <c r="AN553" s="47"/>
      <c r="AO553" s="47"/>
      <c r="AP553" s="47"/>
      <c r="AQ553" s="87"/>
    </row>
    <row r="554" spans="34:43" ht="12">
      <c r="AH554" s="48">
        <v>50</v>
      </c>
      <c r="AI554" s="93">
        <f t="shared" si="158"/>
        <v>-0.663671196190847</v>
      </c>
      <c r="AJ554" s="47">
        <f t="shared" si="159"/>
        <v>0.20473528566636157</v>
      </c>
      <c r="AK554" s="47"/>
      <c r="AL554" s="47"/>
      <c r="AM554" s="47"/>
      <c r="AN554" s="47"/>
      <c r="AO554" s="47"/>
      <c r="AP554" s="47"/>
      <c r="AQ554" s="87"/>
    </row>
    <row r="555" spans="34:43" ht="12">
      <c r="AH555" s="48">
        <v>51</v>
      </c>
      <c r="AI555" s="93">
        <f t="shared" si="158"/>
        <v>-0.6369444316411106</v>
      </c>
      <c r="AJ555" s="47">
        <f t="shared" si="159"/>
        <v>0.21511049141048366</v>
      </c>
      <c r="AK555" s="47"/>
      <c r="AL555" s="47"/>
      <c r="AM555" s="47"/>
      <c r="AN555" s="47"/>
      <c r="AO555" s="47"/>
      <c r="AP555" s="47"/>
      <c r="AQ555" s="87"/>
    </row>
    <row r="556" spans="34:43" ht="12">
      <c r="AH556" s="48">
        <v>52</v>
      </c>
      <c r="AI556" s="93">
        <f t="shared" si="158"/>
        <v>-0.6082371487043153</v>
      </c>
      <c r="AJ556" s="47">
        <f t="shared" si="159"/>
        <v>0.2262428848687293</v>
      </c>
      <c r="AK556" s="47"/>
      <c r="AL556" s="47"/>
      <c r="AM556" s="47"/>
      <c r="AN556" s="47"/>
      <c r="AO556" s="47"/>
      <c r="AP556" s="47"/>
      <c r="AQ556" s="87"/>
    </row>
    <row r="557" spans="34:43" ht="12">
      <c r="AH557" s="48">
        <v>53</v>
      </c>
      <c r="AI557" s="93">
        <f t="shared" si="158"/>
        <v>-0.5772275590844149</v>
      </c>
      <c r="AJ557" s="47">
        <f t="shared" si="159"/>
        <v>0.23824326897960413</v>
      </c>
      <c r="AK557" s="47"/>
      <c r="AL557" s="47"/>
      <c r="AM557" s="47"/>
      <c r="AN557" s="47"/>
      <c r="AO557" s="47"/>
      <c r="AP557" s="47"/>
      <c r="AQ557" s="87"/>
    </row>
    <row r="558" spans="34:43" ht="12">
      <c r="AH558" s="48">
        <v>54</v>
      </c>
      <c r="AI558" s="93">
        <f t="shared" si="158"/>
        <v>-0.5435234488706706</v>
      </c>
      <c r="AJ558" s="47">
        <f t="shared" si="159"/>
        <v>0.2512438528301786</v>
      </c>
      <c r="AK558" s="47"/>
      <c r="AL558" s="47"/>
      <c r="AM558" s="47"/>
      <c r="AN558" s="47"/>
      <c r="AO558" s="47"/>
      <c r="AP558" s="47"/>
      <c r="AQ558" s="87"/>
    </row>
    <row r="559" spans="34:43" ht="12">
      <c r="AH559" s="48">
        <v>55</v>
      </c>
      <c r="AI559" s="93">
        <f t="shared" si="158"/>
        <v>-0.5066423997776632</v>
      </c>
      <c r="AJ559" s="47">
        <f t="shared" si="159"/>
        <v>0.26540341066349493</v>
      </c>
      <c r="AK559" s="47"/>
      <c r="AL559" s="47"/>
      <c r="AM559" s="47"/>
      <c r="AN559" s="47"/>
      <c r="AO559" s="47"/>
      <c r="AP559" s="47"/>
      <c r="AQ559" s="87"/>
    </row>
    <row r="560" spans="34:43" ht="12">
      <c r="AH560" s="48">
        <v>56</v>
      </c>
      <c r="AI560" s="93">
        <f t="shared" si="158"/>
        <v>-0.4545917427759538</v>
      </c>
      <c r="AJ560" s="47">
        <f t="shared" si="159"/>
        <v>0.28429757818867507</v>
      </c>
      <c r="AK560" s="47"/>
      <c r="AL560" s="47"/>
      <c r="AM560" s="47"/>
      <c r="AN560" s="47"/>
      <c r="AO560" s="47"/>
      <c r="AP560" s="47"/>
      <c r="AQ560" s="87"/>
    </row>
    <row r="561" spans="34:43" ht="12">
      <c r="AH561" s="48">
        <v>57</v>
      </c>
      <c r="AI561" s="93">
        <f t="shared" si="158"/>
        <v>-0.3712771603607544</v>
      </c>
      <c r="AJ561" s="47">
        <f t="shared" si="159"/>
        <v>0.3127163671824843</v>
      </c>
      <c r="AK561" s="47"/>
      <c r="AL561" s="47"/>
      <c r="AM561" s="47"/>
      <c r="AN561" s="47"/>
      <c r="AO561" s="47"/>
      <c r="AP561" s="47"/>
      <c r="AQ561" s="87"/>
    </row>
    <row r="562" spans="34:43" ht="12">
      <c r="AH562" s="48">
        <v>58</v>
      </c>
      <c r="AI562" s="93">
        <f t="shared" si="158"/>
        <v>-0.2824766178254573</v>
      </c>
      <c r="AJ562" s="47">
        <f t="shared" si="159"/>
        <v>0.34300673479110183</v>
      </c>
      <c r="AK562" s="47"/>
      <c r="AL562" s="47"/>
      <c r="AM562" s="47"/>
      <c r="AN562" s="47"/>
      <c r="AO562" s="47"/>
      <c r="AP562" s="47"/>
      <c r="AQ562" s="87"/>
    </row>
    <row r="563" spans="34:43" ht="12">
      <c r="AH563" s="48">
        <v>59</v>
      </c>
      <c r="AI563" s="93">
        <f t="shared" si="158"/>
        <v>-0.1869569630774773</v>
      </c>
      <c r="AJ563" s="47">
        <f t="shared" si="159"/>
        <v>0.37552324174542495</v>
      </c>
      <c r="AK563" s="47"/>
      <c r="AL563" s="47"/>
      <c r="AM563" s="47"/>
      <c r="AN563" s="47"/>
      <c r="AO563" s="47"/>
      <c r="AP563" s="47"/>
      <c r="AQ563" s="87"/>
    </row>
    <row r="564" spans="34:43" ht="12">
      <c r="AH564" s="48">
        <v>60</v>
      </c>
      <c r="AI564" s="93">
        <f t="shared" si="158"/>
        <v>-0.08310501980342438</v>
      </c>
      <c r="AJ564" s="47">
        <f t="shared" si="159"/>
        <v>0.41070745668705344</v>
      </c>
      <c r="AK564" s="47"/>
      <c r="AL564" s="47"/>
      <c r="AM564" s="47"/>
      <c r="AN564" s="47"/>
      <c r="AO564" s="47"/>
      <c r="AP564" s="47"/>
      <c r="AQ564" s="87"/>
    </row>
    <row r="565" spans="34:43" ht="12">
      <c r="AH565" s="48">
        <v>61</v>
      </c>
      <c r="AI565" s="93">
        <f t="shared" si="158"/>
        <v>0.031225648510097258</v>
      </c>
      <c r="AJ565" s="47">
        <f t="shared" si="159"/>
        <v>0.4491131454314541</v>
      </c>
      <c r="AK565" s="47"/>
      <c r="AL565" s="47"/>
      <c r="AM565" s="47"/>
      <c r="AN565" s="47"/>
      <c r="AO565" s="47"/>
      <c r="AP565" s="47"/>
      <c r="AQ565" s="87"/>
    </row>
    <row r="566" spans="34:43" ht="12">
      <c r="AH566" s="48">
        <v>62</v>
      </c>
      <c r="AI566" s="93">
        <f t="shared" si="158"/>
        <v>0.15894648855761828</v>
      </c>
      <c r="AJ566" s="47">
        <f t="shared" si="159"/>
        <v>0.49143871012630236</v>
      </c>
      <c r="AK566" s="47"/>
      <c r="AL566" s="47"/>
      <c r="AM566" s="47"/>
      <c r="AN566" s="47"/>
      <c r="AO566" s="47"/>
      <c r="AP566" s="47"/>
      <c r="AQ566" s="87"/>
    </row>
    <row r="567" spans="34:43" ht="12">
      <c r="AH567" s="48">
        <v>63</v>
      </c>
      <c r="AI567" s="93">
        <f t="shared" si="158"/>
        <v>0.3040943626470756</v>
      </c>
      <c r="AJ567" s="47">
        <f t="shared" si="159"/>
        <v>0.5385674149760209</v>
      </c>
      <c r="AK567" s="47"/>
      <c r="AL567" s="47"/>
      <c r="AM567" s="47"/>
      <c r="AN567" s="47"/>
      <c r="AO567" s="47"/>
      <c r="AP567" s="47"/>
      <c r="AQ567" s="87"/>
    </row>
    <row r="568" spans="34:43" ht="12">
      <c r="AH568" s="48">
        <v>64</v>
      </c>
      <c r="AI568" s="93">
        <f t="shared" si="158"/>
        <v>0.46702081119184014</v>
      </c>
      <c r="AJ568" s="47">
        <f t="shared" si="159"/>
        <v>0.5893491154699018</v>
      </c>
      <c r="AK568" s="47"/>
      <c r="AL568" s="47"/>
      <c r="AM568" s="47"/>
      <c r="AN568" s="47"/>
      <c r="AO568" s="47"/>
      <c r="AP568" s="47"/>
      <c r="AQ568" s="87"/>
    </row>
    <row r="569" spans="34:43" ht="12">
      <c r="AH569" s="48">
        <v>65</v>
      </c>
      <c r="AI569" s="93">
        <f aca="true" t="shared" si="160" ref="AI569:AI598">V93</f>
        <v>0.6594004224092554</v>
      </c>
      <c r="AJ569" s="47">
        <f aca="true" t="shared" si="161" ref="AJ569:AJ598">W93</f>
        <v>0.6465359339577235</v>
      </c>
      <c r="AK569" s="47"/>
      <c r="AL569" s="47"/>
      <c r="AM569" s="47"/>
      <c r="AN569" s="47"/>
      <c r="AO569" s="47"/>
      <c r="AP569" s="47"/>
      <c r="AQ569" s="87"/>
    </row>
    <row r="570" spans="34:43" ht="12">
      <c r="AH570" s="48">
        <v>66</v>
      </c>
      <c r="AI570" s="93">
        <f t="shared" si="160"/>
        <v>0.8961054863111164</v>
      </c>
      <c r="AJ570" s="47">
        <f t="shared" si="161"/>
        <v>0.7126488451373832</v>
      </c>
      <c r="AK570" s="47"/>
      <c r="AL570" s="47"/>
      <c r="AM570" s="47"/>
      <c r="AN570" s="47"/>
      <c r="AO570" s="47"/>
      <c r="AP570" s="47"/>
      <c r="AQ570" s="87"/>
    </row>
    <row r="571" spans="34:43" ht="12">
      <c r="AH571" s="48">
        <v>67</v>
      </c>
      <c r="AI571" s="93">
        <f t="shared" si="160"/>
        <v>1.2190538421702997</v>
      </c>
      <c r="AJ571" s="47">
        <f t="shared" si="161"/>
        <v>0.789345829957707</v>
      </c>
      <c r="AK571" s="47"/>
      <c r="AL571" s="47"/>
      <c r="AM571" s="47"/>
      <c r="AN571" s="47"/>
      <c r="AO571" s="47"/>
      <c r="AP571" s="47"/>
      <c r="AQ571" s="87"/>
    </row>
    <row r="572" spans="34:43" ht="12">
      <c r="AH572" s="48">
        <v>68</v>
      </c>
      <c r="AI572" s="93">
        <f t="shared" si="160"/>
        <v>1.7120292584783432</v>
      </c>
      <c r="AJ572" s="47">
        <f t="shared" si="161"/>
        <v>0.8774157322808305</v>
      </c>
      <c r="AK572" s="47"/>
      <c r="AL572" s="47"/>
      <c r="AM572" s="47"/>
      <c r="AN572" s="47"/>
      <c r="AO572" s="47"/>
      <c r="AP572" s="47"/>
      <c r="AQ572" s="87"/>
    </row>
    <row r="573" spans="34:43" ht="12">
      <c r="AH573" s="48">
        <v>69</v>
      </c>
      <c r="AI573" s="93">
        <f t="shared" si="160"/>
        <v>2.361731963283771</v>
      </c>
      <c r="AJ573" s="47">
        <f t="shared" si="161"/>
        <v>0.9735887874959612</v>
      </c>
      <c r="AK573" s="47"/>
      <c r="AL573" s="47"/>
      <c r="AM573" s="47"/>
      <c r="AN573" s="47"/>
      <c r="AO573" s="47"/>
      <c r="AP573" s="47"/>
      <c r="AQ573" s="87"/>
    </row>
    <row r="574" spans="34:43" ht="12">
      <c r="AH574" s="48">
        <v>70</v>
      </c>
      <c r="AI574" s="93">
        <f t="shared" si="160"/>
        <v>3.339794358694145</v>
      </c>
      <c r="AJ574" s="47">
        <f t="shared" si="161"/>
        <v>1.0404924534770243</v>
      </c>
      <c r="AK574" s="47"/>
      <c r="AL574" s="47"/>
      <c r="AM574" s="47"/>
      <c r="AN574" s="47"/>
      <c r="AO574" s="47"/>
      <c r="AP574" s="47"/>
      <c r="AQ574" s="87"/>
    </row>
    <row r="575" spans="34:43" ht="12">
      <c r="AH575" s="48">
        <v>71</v>
      </c>
      <c r="AI575" s="93">
        <f t="shared" si="160"/>
        <v>4.92206587895593</v>
      </c>
      <c r="AJ575" s="47">
        <f t="shared" si="161"/>
        <v>0.9532620848400688</v>
      </c>
      <c r="AK575" s="47"/>
      <c r="AL575" s="47"/>
      <c r="AM575" s="47"/>
      <c r="AN575" s="47"/>
      <c r="AO575" s="47"/>
      <c r="AP575" s="47"/>
      <c r="AQ575" s="87"/>
    </row>
    <row r="576" spans="34:43" ht="12">
      <c r="AH576" s="48">
        <v>72</v>
      </c>
      <c r="AI576" s="93">
        <f t="shared" si="160"/>
        <v>7.326398512727885</v>
      </c>
      <c r="AJ576" s="47">
        <f t="shared" si="161"/>
        <v>0.4947086321054446</v>
      </c>
      <c r="AK576" s="47"/>
      <c r="AL576" s="47"/>
      <c r="AM576" s="47"/>
      <c r="AN576" s="47"/>
      <c r="AO576" s="47"/>
      <c r="AP576" s="47"/>
      <c r="AQ576" s="87"/>
    </row>
    <row r="577" spans="34:43" ht="12">
      <c r="AH577" s="48">
        <v>73</v>
      </c>
      <c r="AI577" s="93">
        <f t="shared" si="160"/>
        <v>7.326398512727885</v>
      </c>
      <c r="AJ577" s="47">
        <f t="shared" si="161"/>
        <v>0.4947086321054446</v>
      </c>
      <c r="AK577" s="47"/>
      <c r="AL577" s="47"/>
      <c r="AM577" s="47"/>
      <c r="AN577" s="47"/>
      <c r="AO577" s="47"/>
      <c r="AP577" s="47"/>
      <c r="AQ577" s="87"/>
    </row>
    <row r="578" spans="34:43" ht="12">
      <c r="AH578" s="48">
        <v>74</v>
      </c>
      <c r="AI578" s="93">
        <f t="shared" si="160"/>
        <v>7.454760869905035</v>
      </c>
      <c r="AJ578" s="47">
        <f t="shared" si="161"/>
        <v>0.4544106857288801</v>
      </c>
      <c r="AK578" s="47"/>
      <c r="AL578" s="47"/>
      <c r="AM578" s="47"/>
      <c r="AN578" s="47"/>
      <c r="AO578" s="47"/>
      <c r="AP578" s="47"/>
      <c r="AQ578" s="87"/>
    </row>
    <row r="579" spans="34:43" ht="12">
      <c r="AH579" s="48">
        <v>75</v>
      </c>
      <c r="AI579" s="93">
        <f t="shared" si="160"/>
        <v>7.578028586037687</v>
      </c>
      <c r="AJ579" s="47">
        <f t="shared" si="161"/>
        <v>0.4156750220750771</v>
      </c>
      <c r="AK579" s="47"/>
      <c r="AL579" s="47"/>
      <c r="AM579" s="47"/>
      <c r="AN579" s="47"/>
      <c r="AO579" s="47"/>
      <c r="AP579" s="47"/>
      <c r="AQ579" s="87"/>
    </row>
    <row r="580" spans="34:43" ht="12">
      <c r="AH580" s="48">
        <v>76</v>
      </c>
      <c r="AI580" s="93">
        <f t="shared" si="160"/>
        <v>7.6944116128965305</v>
      </c>
      <c r="AJ580" s="47">
        <f t="shared" si="161"/>
        <v>0.3793941264084184</v>
      </c>
      <c r="AK580" s="47"/>
      <c r="AL580" s="47"/>
      <c r="AM580" s="47"/>
      <c r="AN580" s="47"/>
      <c r="AO580" s="47"/>
      <c r="AP580" s="47"/>
      <c r="AQ580" s="87"/>
    </row>
    <row r="581" spans="34:43" ht="12">
      <c r="AH581" s="48">
        <v>77</v>
      </c>
      <c r="AI581" s="93">
        <f t="shared" si="160"/>
        <v>7.809104368371919</v>
      </c>
      <c r="AJ581" s="47">
        <f t="shared" si="161"/>
        <v>0.34296563678257863</v>
      </c>
      <c r="AK581" s="47"/>
      <c r="AL581" s="47"/>
      <c r="AM581" s="47"/>
      <c r="AN581" s="47"/>
      <c r="AO581" s="47"/>
      <c r="AP581" s="47"/>
      <c r="AQ581" s="87"/>
    </row>
    <row r="582" spans="34:43" ht="12">
      <c r="AH582" s="48">
        <v>78</v>
      </c>
      <c r="AI582" s="93">
        <f t="shared" si="160"/>
        <v>7.914160816725454</v>
      </c>
      <c r="AJ582" s="47">
        <f t="shared" si="161"/>
        <v>0.31036702681891626</v>
      </c>
      <c r="AK582" s="47"/>
      <c r="AL582" s="47"/>
      <c r="AM582" s="47"/>
      <c r="AN582" s="47"/>
      <c r="AO582" s="47"/>
      <c r="AP582" s="47"/>
      <c r="AQ582" s="87"/>
    </row>
    <row r="583" spans="34:43" ht="12">
      <c r="AH583" s="48">
        <v>79</v>
      </c>
      <c r="AI583" s="93">
        <f t="shared" si="160"/>
        <v>8.01745802529122</v>
      </c>
      <c r="AJ583" s="47">
        <f t="shared" si="161"/>
        <v>0.2776502960998535</v>
      </c>
      <c r="AK583" s="47"/>
      <c r="AL583" s="47"/>
      <c r="AM583" s="47"/>
      <c r="AN583" s="47"/>
      <c r="AO583" s="47"/>
      <c r="AP583" s="47"/>
      <c r="AQ583" s="87"/>
    </row>
    <row r="584" spans="34:43" ht="12">
      <c r="AH584" s="48">
        <v>80</v>
      </c>
      <c r="AI584" s="93">
        <f t="shared" si="160"/>
        <v>8.113026885018776</v>
      </c>
      <c r="AJ584" s="47">
        <f t="shared" si="161"/>
        <v>0.24779292467222858</v>
      </c>
      <c r="AK584" s="47"/>
      <c r="AL584" s="47"/>
      <c r="AM584" s="47"/>
      <c r="AN584" s="47"/>
      <c r="AO584" s="47"/>
      <c r="AP584" s="47"/>
      <c r="AQ584" s="87"/>
    </row>
    <row r="585" spans="34:43" ht="12">
      <c r="AH585" s="48">
        <v>81</v>
      </c>
      <c r="AI585" s="93">
        <f t="shared" si="160"/>
        <v>8.204328956164124</v>
      </c>
      <c r="AJ585" s="47">
        <f t="shared" si="161"/>
        <v>0.21905572680267094</v>
      </c>
      <c r="AK585" s="47"/>
      <c r="AL585" s="47"/>
      <c r="AM585" s="47"/>
      <c r="AN585" s="47"/>
      <c r="AO585" s="47"/>
      <c r="AP585" s="47"/>
      <c r="AQ585" s="87"/>
    </row>
    <row r="586" spans="34:43" ht="12">
      <c r="AH586" s="48">
        <v>82</v>
      </c>
      <c r="AI586" s="93">
        <f t="shared" si="160"/>
        <v>8.290856832476566</v>
      </c>
      <c r="AJ586" s="47">
        <f t="shared" si="161"/>
        <v>0.19167371697966162</v>
      </c>
      <c r="AK586" s="47"/>
      <c r="AL586" s="47"/>
      <c r="AM586" s="47"/>
      <c r="AN586" s="47"/>
      <c r="AO586" s="47"/>
      <c r="AP586" s="47"/>
      <c r="AQ586" s="87"/>
    </row>
    <row r="587" spans="34:43" ht="12">
      <c r="AH587" s="48">
        <v>83</v>
      </c>
      <c r="AI587" s="93">
        <f t="shared" si="160"/>
        <v>8.37176419426432</v>
      </c>
      <c r="AJ587" s="47">
        <f t="shared" si="161"/>
        <v>0.1660616776670576</v>
      </c>
      <c r="AK587" s="47"/>
      <c r="AL587" s="47"/>
      <c r="AM587" s="47"/>
      <c r="AN587" s="47"/>
      <c r="AO587" s="47"/>
      <c r="AP587" s="47"/>
      <c r="AQ587" s="87"/>
    </row>
    <row r="588" spans="34:43" ht="12">
      <c r="AH588" s="48">
        <v>84</v>
      </c>
      <c r="AI588" s="93">
        <f t="shared" si="160"/>
        <v>8.435456693954526</v>
      </c>
      <c r="AJ588" s="47">
        <f t="shared" si="161"/>
        <v>0.14798780523392718</v>
      </c>
      <c r="AK588" s="47"/>
      <c r="AL588" s="47"/>
      <c r="AM588" s="47"/>
      <c r="AN588" s="47"/>
      <c r="AO588" s="47"/>
      <c r="AP588" s="47"/>
      <c r="AQ588" s="87"/>
    </row>
    <row r="589" spans="34:43" ht="12">
      <c r="AH589" s="48">
        <v>85</v>
      </c>
      <c r="AI589" s="93">
        <f t="shared" si="160"/>
        <v>8.512942354445064</v>
      </c>
      <c r="AJ589" s="47">
        <f t="shared" si="161"/>
        <v>0.12194754490129966</v>
      </c>
      <c r="AK589" s="47"/>
      <c r="AL589" s="47"/>
      <c r="AM589" s="47"/>
      <c r="AN589" s="47"/>
      <c r="AO589" s="47"/>
      <c r="AP589" s="47"/>
      <c r="AQ589" s="87"/>
    </row>
    <row r="590" spans="34:43" ht="12">
      <c r="AH590" s="48">
        <v>86</v>
      </c>
      <c r="AI590" s="93">
        <f t="shared" si="160"/>
        <v>8.575604663175218</v>
      </c>
      <c r="AJ590" s="47">
        <f t="shared" si="161"/>
        <v>0.10216345301241425</v>
      </c>
      <c r="AK590" s="47"/>
      <c r="AL590" s="47"/>
      <c r="AM590" s="47"/>
      <c r="AN590" s="47"/>
      <c r="AO590" s="47"/>
      <c r="AP590" s="47"/>
      <c r="AQ590" s="87"/>
    </row>
    <row r="591" spans="34:43" ht="12">
      <c r="AH591" s="48">
        <v>87</v>
      </c>
      <c r="AI591" s="93">
        <f t="shared" si="160"/>
        <v>8.61990689457441</v>
      </c>
      <c r="AJ591" s="47">
        <f t="shared" si="161"/>
        <v>0.09017975816444057</v>
      </c>
      <c r="AK591" s="47"/>
      <c r="AL591" s="47"/>
      <c r="AM591" s="47"/>
      <c r="AN591" s="47"/>
      <c r="AO591" s="47"/>
      <c r="AP591" s="47"/>
      <c r="AQ591" s="87"/>
    </row>
    <row r="592" spans="34:43" ht="12">
      <c r="AH592" s="48">
        <v>88</v>
      </c>
      <c r="AI592" s="93">
        <f t="shared" si="160"/>
        <v>8.668579805474247</v>
      </c>
      <c r="AJ592" s="47">
        <f t="shared" si="161"/>
        <v>0.07457788756940253</v>
      </c>
      <c r="AK592" s="47"/>
      <c r="AL592" s="47"/>
      <c r="AM592" s="47"/>
      <c r="AN592" s="47"/>
      <c r="AO592" s="47"/>
      <c r="AP592" s="47"/>
      <c r="AQ592" s="87"/>
    </row>
    <row r="593" spans="34:43" ht="12">
      <c r="AH593" s="48">
        <v>89</v>
      </c>
      <c r="AI593" s="93">
        <f t="shared" si="160"/>
        <v>8.732091777262617</v>
      </c>
      <c r="AJ593" s="47">
        <f t="shared" si="161"/>
        <v>0.04816702493886371</v>
      </c>
      <c r="AK593" s="47"/>
      <c r="AL593" s="47"/>
      <c r="AM593" s="47"/>
      <c r="AN593" s="47"/>
      <c r="AO593" s="47"/>
      <c r="AP593" s="47"/>
      <c r="AQ593" s="87"/>
    </row>
    <row r="594" spans="34:43" ht="12">
      <c r="AH594" s="48">
        <v>90</v>
      </c>
      <c r="AI594" s="93">
        <f t="shared" si="160"/>
        <v>8.78032223468372</v>
      </c>
      <c r="AJ594" s="47">
        <f t="shared" si="161"/>
        <v>0.02348901263570724</v>
      </c>
      <c r="AK594" s="47"/>
      <c r="AL594" s="47"/>
      <c r="AM594" s="47"/>
      <c r="AN594" s="47"/>
      <c r="AO594" s="47"/>
      <c r="AP594" s="47"/>
      <c r="AQ594" s="87"/>
    </row>
    <row r="595" spans="34:43" ht="12">
      <c r="AH595" s="48">
        <v>91</v>
      </c>
      <c r="AI595" s="93">
        <f t="shared" si="160"/>
        <v>8.800885798541074</v>
      </c>
      <c r="AJ595" s="47">
        <f t="shared" si="161"/>
        <v>0.003105667163014303</v>
      </c>
      <c r="AK595" s="47"/>
      <c r="AL595" s="47"/>
      <c r="AM595" s="47"/>
      <c r="AN595" s="47"/>
      <c r="AO595" s="47"/>
      <c r="AP595" s="47"/>
      <c r="AQ595" s="87"/>
    </row>
    <row r="596" spans="34:43" ht="12">
      <c r="AH596" s="48">
        <v>92</v>
      </c>
      <c r="AI596" s="93">
        <f t="shared" si="160"/>
        <v>8.777423936085949</v>
      </c>
      <c r="AJ596" s="47">
        <f t="shared" si="161"/>
        <v>-0.026784464094618876</v>
      </c>
      <c r="AK596" s="47"/>
      <c r="AL596" s="47"/>
      <c r="AM596" s="47"/>
      <c r="AN596" s="47"/>
      <c r="AO596" s="47"/>
      <c r="AP596" s="47"/>
      <c r="AQ596" s="87"/>
    </row>
    <row r="597" spans="34:43" ht="12">
      <c r="AH597" s="48">
        <v>93</v>
      </c>
      <c r="AI597" s="93">
        <f t="shared" si="160"/>
        <v>8.838238981605345</v>
      </c>
      <c r="AJ597" s="47">
        <f t="shared" si="161"/>
        <v>-8.881784197001252E-16</v>
      </c>
      <c r="AK597" s="47"/>
      <c r="AL597" s="47"/>
      <c r="AM597" s="47"/>
      <c r="AN597" s="47"/>
      <c r="AO597" s="47"/>
      <c r="AP597" s="47"/>
      <c r="AQ597" s="87"/>
    </row>
    <row r="598" spans="34:43" ht="12">
      <c r="AH598" s="48">
        <v>94</v>
      </c>
      <c r="AI598" s="93">
        <f t="shared" si="160"/>
        <v>0</v>
      </c>
      <c r="AJ598" s="47">
        <f t="shared" si="161"/>
        <v>0</v>
      </c>
      <c r="AK598" s="47"/>
      <c r="AL598" s="47"/>
      <c r="AM598" s="47"/>
      <c r="AN598" s="47"/>
      <c r="AO598" s="47"/>
      <c r="AP598" s="47"/>
      <c r="AQ598" s="87"/>
    </row>
    <row r="599" spans="35:43" ht="12">
      <c r="AI599" s="86"/>
      <c r="AJ599" s="47"/>
      <c r="AK599" s="47"/>
      <c r="AL599" s="47"/>
      <c r="AM599" s="47"/>
      <c r="AN599" s="47"/>
      <c r="AO599" s="47"/>
      <c r="AP599" s="47"/>
      <c r="AQ599" s="87"/>
    </row>
    <row r="600" spans="35:43" ht="12">
      <c r="AI600" s="86">
        <f>X100</f>
        <v>6.5893101428175225</v>
      </c>
      <c r="AJ600" s="47"/>
      <c r="AK600" s="47"/>
      <c r="AL600" s="47"/>
      <c r="AM600" s="47"/>
      <c r="AN600" s="47"/>
      <c r="AO600" s="47"/>
      <c r="AP600" s="47">
        <f>Y100</f>
        <v>0.389932613651891</v>
      </c>
      <c r="AQ600" s="87"/>
    </row>
    <row r="601" spans="35:43" ht="12">
      <c r="AI601" s="86">
        <f>AF100</f>
        <v>11.27786037266362</v>
      </c>
      <c r="AJ601" s="47"/>
      <c r="AK601" s="47"/>
      <c r="AL601" s="47"/>
      <c r="AM601" s="47"/>
      <c r="AN601" s="47"/>
      <c r="AO601" s="47"/>
      <c r="AP601" s="47">
        <f>AG100</f>
        <v>1.0295711765153692</v>
      </c>
      <c r="AQ601" s="87"/>
    </row>
    <row r="602" spans="35:43" ht="12">
      <c r="AI602" s="86"/>
      <c r="AJ602" s="47"/>
      <c r="AK602" s="47"/>
      <c r="AL602" s="47"/>
      <c r="AM602" s="47"/>
      <c r="AN602" s="47"/>
      <c r="AO602" s="47"/>
      <c r="AP602" s="47"/>
      <c r="AQ602" s="87"/>
    </row>
    <row r="603" spans="35:43" ht="12">
      <c r="AI603" s="86">
        <f>AF48</f>
        <v>-7.0617539213301015</v>
      </c>
      <c r="AJ603" s="47"/>
      <c r="AK603" s="47"/>
      <c r="AL603" s="47"/>
      <c r="AM603" s="47"/>
      <c r="AN603" s="47"/>
      <c r="AO603" s="47"/>
      <c r="AP603" s="47">
        <f>AG48</f>
        <v>0.04534174997126472</v>
      </c>
      <c r="AQ603" s="87"/>
    </row>
    <row r="604" spans="35:43" ht="12">
      <c r="AI604" s="86">
        <v>0</v>
      </c>
      <c r="AJ604" s="47"/>
      <c r="AK604" s="47"/>
      <c r="AL604" s="47"/>
      <c r="AM604" s="47"/>
      <c r="AN604" s="47"/>
      <c r="AO604" s="47"/>
      <c r="AP604" s="47">
        <v>0</v>
      </c>
      <c r="AQ604" s="87"/>
    </row>
    <row r="605" spans="35:43" ht="12">
      <c r="AI605" s="86"/>
      <c r="AJ605" s="47"/>
      <c r="AK605" s="47"/>
      <c r="AL605" s="47"/>
      <c r="AM605" s="47"/>
      <c r="AN605" s="47"/>
      <c r="AO605" s="47"/>
      <c r="AP605" s="47"/>
      <c r="AQ605" s="87"/>
    </row>
    <row r="606" spans="35:43" ht="12">
      <c r="AI606" s="86">
        <f>C28</f>
        <v>3.674</v>
      </c>
      <c r="AJ606" s="47"/>
      <c r="AK606" s="47"/>
      <c r="AL606" s="47"/>
      <c r="AM606" s="47"/>
      <c r="AN606" s="47"/>
      <c r="AO606" s="47"/>
      <c r="AP606" s="47"/>
      <c r="AQ606" s="87">
        <f>C30</f>
        <v>0.1837</v>
      </c>
    </row>
    <row r="607" spans="35:43" ht="12">
      <c r="AI607" s="86">
        <f>D28</f>
        <v>3.674</v>
      </c>
      <c r="AJ607" s="47"/>
      <c r="AK607" s="47"/>
      <c r="AL607" s="47"/>
      <c r="AM607" s="47"/>
      <c r="AN607" s="47"/>
      <c r="AO607" s="47"/>
      <c r="AP607" s="47"/>
      <c r="AQ607" s="87">
        <f>D30</f>
        <v>0.3674</v>
      </c>
    </row>
    <row r="608" spans="35:43" ht="12">
      <c r="AI608" s="86">
        <f>E28</f>
        <v>3.674</v>
      </c>
      <c r="AJ608" s="47"/>
      <c r="AK608" s="47"/>
      <c r="AL608" s="47"/>
      <c r="AM608" s="47"/>
      <c r="AN608" s="47"/>
      <c r="AO608" s="47"/>
      <c r="AP608" s="47"/>
      <c r="AQ608" s="87">
        <f>E30</f>
        <v>0.5511</v>
      </c>
    </row>
    <row r="609" spans="35:43" ht="12">
      <c r="AI609" s="86">
        <f>F28</f>
        <v>3.674</v>
      </c>
      <c r="AJ609" s="47"/>
      <c r="AK609" s="47"/>
      <c r="AL609" s="47"/>
      <c r="AM609" s="47"/>
      <c r="AN609" s="47"/>
      <c r="AO609" s="47"/>
      <c r="AP609" s="47"/>
      <c r="AQ609" s="87">
        <f>F30</f>
        <v>0.7348</v>
      </c>
    </row>
    <row r="610" spans="35:43" ht="12">
      <c r="AI610" s="86">
        <f>G28</f>
        <v>3.674</v>
      </c>
      <c r="AJ610" s="47"/>
      <c r="AK610" s="47"/>
      <c r="AL610" s="47"/>
      <c r="AM610" s="47"/>
      <c r="AN610" s="47"/>
      <c r="AO610" s="47"/>
      <c r="AP610" s="47"/>
      <c r="AQ610" s="87">
        <f>G30</f>
        <v>0.9185</v>
      </c>
    </row>
    <row r="611" spans="35:43" ht="12">
      <c r="AI611" s="94">
        <f>H28</f>
        <v>3.674</v>
      </c>
      <c r="AJ611" s="95"/>
      <c r="AK611" s="95"/>
      <c r="AL611" s="95"/>
      <c r="AM611" s="95"/>
      <c r="AN611" s="95"/>
      <c r="AO611" s="95"/>
      <c r="AP611" s="95"/>
      <c r="AQ611" s="96">
        <f>H30</f>
        <v>1.0544379999999998</v>
      </c>
    </row>
  </sheetData>
  <sheetProtection password="DE57" sheet="1" objects="1" scenarios="1" selectLockedCells="1"/>
  <conditionalFormatting sqref="I22 I19">
    <cfRule type="cellIs" priority="1" dxfId="0" operator="equal" stopIfTrue="1">
      <formula>"KO"</formula>
    </cfRule>
  </conditionalFormatting>
  <conditionalFormatting sqref="B11">
    <cfRule type="cellIs" priority="2" dxfId="1" operator="lessThan" stopIfTrue="1">
      <formula>12</formula>
    </cfRule>
  </conditionalFormatting>
  <dataValidations count="3">
    <dataValidation type="whole" operator="greaterThanOrEqual" allowBlank="1" showInputMessage="1" showErrorMessage="1" sqref="V11 B10">
      <formula1>4</formula1>
    </dataValidation>
    <dataValidation operator="greaterThanOrEqual" allowBlank="1" showInputMessage="1" showErrorMessage="1" sqref="B11"/>
    <dataValidation type="list" allowBlank="1" showInputMessage="1" showErrorMessage="1" sqref="B14">
      <formula1>$U$3:$U$6</formula1>
    </dataValidation>
  </dataValidation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4"/>
  <rowBreaks count="1" manualBreakCount="1">
    <brk id="62" max="1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mactho1</dc:creator>
  <cp:keywords/>
  <dc:description/>
  <cp:lastModifiedBy>Henry</cp:lastModifiedBy>
  <dcterms:created xsi:type="dcterms:W3CDTF">2010-04-03T14:20:43Z</dcterms:created>
  <dcterms:modified xsi:type="dcterms:W3CDTF">2021-10-06T16:55:57Z</dcterms:modified>
  <cp:category/>
  <cp:version/>
  <cp:contentType/>
  <cp:contentStatus/>
</cp:coreProperties>
</file>